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>
    <definedName name="_xlnm.Print_Area" localSheetId="0">'PLAN'!$A$1:$R$53</definedName>
  </definedNames>
  <calcPr fullCalcOnLoad="1"/>
</workbook>
</file>

<file path=xl/sharedStrings.xml><?xml version="1.0" encoding="utf-8"?>
<sst xmlns="http://schemas.openxmlformats.org/spreadsheetml/2006/main" count="233" uniqueCount="137">
  <si>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</si>
  <si>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</si>
  <si>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</si>
  <si>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</si>
  <si>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</si>
  <si>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</si>
  <si>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</si>
  <si>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</si>
  <si>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</si>
  <si>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</si>
  <si>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</si>
  <si>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</si>
  <si>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</si>
  <si>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</si>
  <si>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</si>
  <si>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</si>
  <si>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</si>
  <si>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</si>
  <si>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</si>
  <si>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</si>
  <si>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</si>
  <si>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</si>
  <si>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</si>
  <si>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</si>
  <si>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</si>
  <si>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</si>
  <si>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</si>
  <si>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</si>
  <si>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</si>
  <si>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</si>
  <si>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</si>
  <si>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</si>
  <si>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</si>
  <si>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</si>
  <si>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</si>
  <si>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</si>
  <si>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</si>
  <si>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</si>
  <si>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</si>
  <si>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</si>
  <si>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</si>
  <si>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</si>
  <si>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</si>
  <si>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</si>
  <si>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</si>
  <si>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</si>
  <si>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</si>
  <si>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</si>
  <si>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</si>
  <si>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</si>
  <si>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</si>
  <si>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</si>
  <si>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</si>
  <si>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</si>
  <si>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</si>
  <si>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</si>
  <si>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</si>
  <si>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</si>
  <si>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</si>
  <si>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</si>
  <si>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</si>
  <si>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</si>
  <si>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</si>
  <si>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2008-2009</t>
  </si>
  <si>
    <t>University Computer Lab at BAS (971)</t>
  </si>
  <si>
    <t>University Computer Lab at Walker Library (972)</t>
  </si>
  <si>
    <t>University Computer Lab at LRC (973)</t>
  </si>
  <si>
    <t>Adaptive Technologies Computer Lab at Walker Library (974)</t>
  </si>
  <si>
    <t>University Computer Lab at AMG (976)</t>
  </si>
  <si>
    <t>University Computer Lab at KOM (979)</t>
  </si>
  <si>
    <t>and computer labs (998)</t>
  </si>
  <si>
    <t>Adaptive Technologies Computer Lab at Walker Library equipment and upgrades (914)</t>
  </si>
  <si>
    <t>Computer upgrades for the University Computer Lab at KOM (945)</t>
  </si>
  <si>
    <t>Computer upgrades for the University Computer Lab at LRC (938)</t>
  </si>
  <si>
    <t>Computer upgrades for the University Computer Lab at BAS (930)</t>
  </si>
  <si>
    <t>Library electronic databases available on the Internet (983)</t>
  </si>
  <si>
    <t>Computer upgrades for the University Computer Lab at Walker Library (905)</t>
  </si>
  <si>
    <t>New Master Classrooms for Geosciences (901)</t>
  </si>
  <si>
    <t>Master Classroom upgrades for Business Communication and Entrepreneurship (902)</t>
  </si>
  <si>
    <t>New Master Classrooms for Political Science (903)</t>
  </si>
  <si>
    <t>Portable Master Classroom for Academic Enrichment (904)</t>
  </si>
  <si>
    <t>Master Classroom upgrades for Management and Marketing (907)</t>
  </si>
  <si>
    <t>New Master Classrooms for Physics and Astronomy (920)</t>
  </si>
  <si>
    <t>Master Classroom upgrades for Recording Industry (923)</t>
  </si>
  <si>
    <t>K</t>
  </si>
  <si>
    <t>L</t>
  </si>
  <si>
    <t>M</t>
  </si>
  <si>
    <t>N</t>
  </si>
  <si>
    <t>Master Classroom upgrades for Electronic Media Communicationa dn Journalism (933)</t>
  </si>
  <si>
    <t>New Master Classrooms for Chemistry (937)</t>
  </si>
  <si>
    <t>New Master Classrooms for Psychology (941)</t>
  </si>
  <si>
    <t>Master Classroom upgrades for Computer Science (944)</t>
  </si>
  <si>
    <t>Master Classroom upgrades for Health and Human Performance (946)</t>
  </si>
  <si>
    <t>Master Classroom upgrades for Agribusiness Agriscience (943)</t>
  </si>
  <si>
    <t>New Master Classroom and Portable Master Classroom for Human Sciences (935)</t>
  </si>
  <si>
    <t>Practice Rooms for the College of Liberal Arts and Music (912)</t>
  </si>
  <si>
    <t>Audio equipment for the Recording Industry Department (916)</t>
  </si>
  <si>
    <t>Accounting Databases (921)</t>
  </si>
  <si>
    <t>Survey Software for Management and Marketing (906)</t>
  </si>
  <si>
    <t>Sculpture and Woodshop Equipment for Art (909)</t>
  </si>
  <si>
    <t>Surface Grinder and equipment for Engineering Technology and Industrial Studies (917)</t>
  </si>
  <si>
    <t>Photographic and Video Equipment for Electronic Media Communication (932)</t>
  </si>
  <si>
    <t>Electrical Geodesics for Elementary and Special Education (934)</t>
  </si>
  <si>
    <t>Computer upgrades for the University Computer Lab at AMG (947)</t>
  </si>
  <si>
    <t>Description of Technology Access Fee Proposals &amp; Costs - July 1, 2008</t>
  </si>
  <si>
    <t>Campus emergency repair and replacement (970)</t>
  </si>
  <si>
    <t>Purchase recurring annual maintenance/license for academic support software (985)</t>
  </si>
  <si>
    <t>Purchase Microsoft software for university server (986)</t>
  </si>
  <si>
    <t>Purchase PC virus protection for university server (987)</t>
  </si>
  <si>
    <t>Purchase MAC virus protection for university server (988)</t>
  </si>
  <si>
    <t>Suppoort for Mail Service Anti-virus and Spam Support (989)</t>
  </si>
  <si>
    <t>Upgrade MAC Operating System (990)</t>
  </si>
  <si>
    <t>College of Business and College of Graduate Studies Hard Drives and Host Bus Adapters (991)</t>
  </si>
  <si>
    <t>Replacement of Remaining VH4802 Switches (995)</t>
  </si>
  <si>
    <t>Upgrade wireless network (994)</t>
  </si>
  <si>
    <t>Replacement of remaining Campus Network Enterasys E7 Network Switches (992)</t>
  </si>
  <si>
    <t>Addition of Protection to Campus Network (993)</t>
  </si>
  <si>
    <t>Replace Business Aerospace Building Gigabit Uplinks (996)</t>
  </si>
  <si>
    <t>Addition of Network Connectivity to Hourse Science Annex (997)</t>
  </si>
  <si>
    <t>2008-2009 Total Technology Access Fee</t>
  </si>
  <si>
    <t>University Help Desk (984)</t>
  </si>
  <si>
    <t xml:space="preserve">Compiled by:  </t>
  </si>
  <si>
    <t>Maria C. Knox</t>
  </si>
  <si>
    <t>Financial Management Analyst II</t>
  </si>
  <si>
    <t>Office of Executive Vice President and Provost</t>
  </si>
  <si>
    <t>111 Cope Administration Building</t>
  </si>
  <si>
    <t>Murfreesboro, TN 37132</t>
  </si>
  <si>
    <t>v. 615.898.5184     f. 615.898.5029</t>
  </si>
  <si>
    <t xml:space="preserve">**** This is a preliminary report prepared prior to the university closing of expenditure and revenue accounts.  Upon completion of closing, we'll send a final revised report.  </t>
  </si>
  <si>
    <t>ACTUAL EXPENDITURES REPORT</t>
  </si>
  <si>
    <t>Carryforward from PY</t>
  </si>
  <si>
    <t>Current Year Revenue</t>
  </si>
  <si>
    <t>Difference in encumbrances</t>
  </si>
  <si>
    <t>Prior Year Projects</t>
  </si>
  <si>
    <t>Surplus(Deficit)</t>
  </si>
  <si>
    <t>**</t>
  </si>
  <si>
    <t>Carryforward for 2008-2009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</si>
</sst>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80" zoomScaleNormal="80" zoomScalePageLayoutView="0" workbookViewId="0" topLeftCell="A1">
      <selection activeCell="A2" sqref="A2:R2"/>
    </sheetView>
  </sheetViews>
  <sheetFormatPr defaultColWidth="9.140625" defaultRowHeight="12.75"/>
  <cols>
    <col min="1" max="1" width="10.2812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1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8" s="1" customFormat="1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1" customFormat="1" ht="12.75">
      <c r="A5" s="40" t="s">
        <v>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s="1" customFormat="1" ht="12.75">
      <c r="A6" s="40" t="s">
        <v>129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8" ht="14.25">
      <c r="C8" s="37" t="s">
        <v>128</v>
      </c>
    </row>
    <row r="11" spans="1:18" ht="12.75">
      <c r="A11" s="39" t="s">
        <v>5</v>
      </c>
      <c r="B11" s="39"/>
      <c r="C11" s="39"/>
      <c r="D11" s="39"/>
      <c r="E11" s="39"/>
      <c r="F11" s="11"/>
      <c r="G11" s="39" t="s">
        <v>6</v>
      </c>
      <c r="H11" s="39"/>
      <c r="I11" s="39"/>
      <c r="J11" s="39"/>
      <c r="K11" s="39"/>
      <c r="L11" s="11"/>
      <c r="M11" s="43" t="s">
        <v>119</v>
      </c>
      <c r="N11" s="43"/>
      <c r="O11" s="43"/>
      <c r="P11" s="43"/>
      <c r="Q11" s="43"/>
      <c r="R11" s="11"/>
    </row>
    <row r="12" spans="1:18" ht="12.75">
      <c r="A12" s="42" t="s">
        <v>14</v>
      </c>
      <c r="B12" s="42"/>
      <c r="C12" s="42"/>
      <c r="D12" s="42"/>
      <c r="E12" s="42"/>
      <c r="F12" s="11"/>
      <c r="G12" s="42" t="s">
        <v>15</v>
      </c>
      <c r="H12" s="42"/>
      <c r="I12" s="42"/>
      <c r="J12" s="42"/>
      <c r="K12" s="42"/>
      <c r="L12" s="12"/>
      <c r="M12" s="42" t="s">
        <v>16</v>
      </c>
      <c r="N12" s="42"/>
      <c r="O12" s="42"/>
      <c r="P12" s="42"/>
      <c r="Q12" s="42"/>
      <c r="R12" s="11"/>
    </row>
    <row r="13" spans="6:18" ht="12.75">
      <c r="F13" s="11"/>
      <c r="L13" s="11"/>
      <c r="R13" s="11"/>
    </row>
    <row r="14" spans="3:18" ht="12.75">
      <c r="C14" s="39" t="s">
        <v>4</v>
      </c>
      <c r="D14" s="39"/>
      <c r="E14" s="39"/>
      <c r="F14" s="11"/>
      <c r="G14" s="13"/>
      <c r="H14" s="13"/>
      <c r="I14" s="39" t="s">
        <v>4</v>
      </c>
      <c r="J14" s="39"/>
      <c r="K14" s="39"/>
      <c r="L14" s="12"/>
      <c r="M14" s="14"/>
      <c r="N14" s="13"/>
      <c r="O14" s="39" t="s">
        <v>4</v>
      </c>
      <c r="P14" s="39"/>
      <c r="Q14" s="39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250048</v>
      </c>
      <c r="C16" s="38" t="s">
        <v>130</v>
      </c>
      <c r="E16" s="14"/>
      <c r="F16" s="11"/>
      <c r="G16" s="14">
        <v>1076688</v>
      </c>
      <c r="I16" s="38" t="s">
        <v>130</v>
      </c>
      <c r="K16" s="13"/>
      <c r="L16" s="12"/>
      <c r="M16" s="14">
        <f>+G16+A16</f>
        <v>1326736</v>
      </c>
      <c r="N16" s="13"/>
      <c r="O16" s="38" t="s">
        <v>130</v>
      </c>
      <c r="P16" s="13"/>
      <c r="Q16" s="14"/>
      <c r="R16" s="11"/>
    </row>
    <row r="17" spans="1:18" ht="12.75">
      <c r="A17" s="14">
        <f>+M17*0.13</f>
        <v>642753.41</v>
      </c>
      <c r="C17" s="38" t="s">
        <v>131</v>
      </c>
      <c r="E17" s="14"/>
      <c r="F17" s="11"/>
      <c r="G17" s="14">
        <f>+M17*0.87</f>
        <v>4301503.59</v>
      </c>
      <c r="I17" s="38" t="s">
        <v>131</v>
      </c>
      <c r="K17" s="13"/>
      <c r="L17" s="12"/>
      <c r="M17" s="14">
        <v>4944257</v>
      </c>
      <c r="N17" s="13"/>
      <c r="O17" s="38" t="s">
        <v>131</v>
      </c>
      <c r="P17" s="13"/>
      <c r="Q17" s="14"/>
      <c r="R17" s="11"/>
    </row>
    <row r="18" spans="2:18" ht="12.75">
      <c r="B18" s="16" t="s">
        <v>7</v>
      </c>
      <c r="C18" s="8" t="s">
        <v>51</v>
      </c>
      <c r="F18" s="11"/>
      <c r="G18" s="9"/>
      <c r="H18" s="16" t="s">
        <v>7</v>
      </c>
      <c r="I18" s="8" t="s">
        <v>51</v>
      </c>
      <c r="K18" s="9">
        <f>+DESCRIPTION!H30</f>
        <v>496827</v>
      </c>
      <c r="L18" s="11"/>
      <c r="N18" s="16" t="s">
        <v>7</v>
      </c>
      <c r="O18" s="8" t="s">
        <v>51</v>
      </c>
      <c r="Q18" s="9">
        <f>+K18+E18</f>
        <v>496827</v>
      </c>
      <c r="R18" s="11"/>
    </row>
    <row r="19" spans="3:18" ht="12.75">
      <c r="C19" s="8" t="s">
        <v>52</v>
      </c>
      <c r="F19" s="11"/>
      <c r="I19" s="8" t="s">
        <v>52</v>
      </c>
      <c r="L19" s="11"/>
      <c r="O19" s="8" t="s">
        <v>52</v>
      </c>
      <c r="R19" s="11"/>
    </row>
    <row r="20" spans="3:18" ht="12.75">
      <c r="C20" s="8" t="s">
        <v>23</v>
      </c>
      <c r="F20" s="11"/>
      <c r="I20" s="8" t="s">
        <v>23</v>
      </c>
      <c r="L20" s="11"/>
      <c r="O20" s="8" t="s">
        <v>23</v>
      </c>
      <c r="R20" s="11"/>
    </row>
    <row r="21" spans="2:18" ht="12.75">
      <c r="B21" s="16" t="s">
        <v>8</v>
      </c>
      <c r="C21" s="8" t="s">
        <v>22</v>
      </c>
      <c r="F21" s="11"/>
      <c r="H21" s="16" t="s">
        <v>8</v>
      </c>
      <c r="I21" s="8" t="s">
        <v>22</v>
      </c>
      <c r="K21" s="17">
        <f>+DESCRIPTION!H41</f>
        <v>225355</v>
      </c>
      <c r="L21" s="11"/>
      <c r="N21" s="16" t="s">
        <v>8</v>
      </c>
      <c r="O21" s="8" t="s">
        <v>22</v>
      </c>
      <c r="Q21" s="9">
        <f aca="true" t="shared" si="0" ref="Q21:Q26">+K21+E21</f>
        <v>225355</v>
      </c>
      <c r="R21" s="11"/>
    </row>
    <row r="22" spans="2:18" ht="12.75">
      <c r="B22" s="16" t="s">
        <v>9</v>
      </c>
      <c r="C22" s="8" t="s">
        <v>59</v>
      </c>
      <c r="F22" s="11"/>
      <c r="H22" s="16" t="s">
        <v>9</v>
      </c>
      <c r="I22" s="8" t="s">
        <v>18</v>
      </c>
      <c r="K22" s="18">
        <f>+DESCRIPTION!H60</f>
        <v>716776</v>
      </c>
      <c r="L22" s="11"/>
      <c r="N22" s="16" t="s">
        <v>9</v>
      </c>
      <c r="O22" s="8" t="s">
        <v>18</v>
      </c>
      <c r="Q22" s="9">
        <f t="shared" si="0"/>
        <v>716776</v>
      </c>
      <c r="R22" s="11"/>
    </row>
    <row r="23" spans="2:18" ht="12.75">
      <c r="B23" s="16" t="s">
        <v>10</v>
      </c>
      <c r="C23" s="8" t="s">
        <v>60</v>
      </c>
      <c r="F23" s="11"/>
      <c r="H23" s="16" t="s">
        <v>10</v>
      </c>
      <c r="I23" s="8" t="s">
        <v>19</v>
      </c>
      <c r="K23" s="34">
        <f>+DESCRIPTION!H73</f>
        <v>993092</v>
      </c>
      <c r="L23" s="11"/>
      <c r="N23" s="16" t="s">
        <v>10</v>
      </c>
      <c r="O23" s="8" t="s">
        <v>19</v>
      </c>
      <c r="Q23" s="9">
        <f t="shared" si="0"/>
        <v>993092</v>
      </c>
      <c r="R23" s="11"/>
    </row>
    <row r="24" spans="2:18" ht="12.75">
      <c r="B24" s="16" t="s">
        <v>11</v>
      </c>
      <c r="C24" s="8" t="s">
        <v>53</v>
      </c>
      <c r="E24" s="9">
        <f>+DESCRIPTION!H18</f>
        <v>601246</v>
      </c>
      <c r="F24" s="11"/>
      <c r="H24" s="16" t="s">
        <v>11</v>
      </c>
      <c r="I24" s="8" t="s">
        <v>58</v>
      </c>
      <c r="K24" s="18">
        <f>+DESCRIPTION!H81</f>
        <v>274955</v>
      </c>
      <c r="L24" s="11"/>
      <c r="N24" s="16" t="s">
        <v>11</v>
      </c>
      <c r="O24" s="8" t="s">
        <v>53</v>
      </c>
      <c r="Q24" s="9">
        <f t="shared" si="0"/>
        <v>876201</v>
      </c>
      <c r="R24" s="11"/>
    </row>
    <row r="25" spans="2:18" ht="12.75">
      <c r="B25" s="16" t="s">
        <v>12</v>
      </c>
      <c r="C25" s="8" t="s">
        <v>21</v>
      </c>
      <c r="F25" s="11"/>
      <c r="H25" s="16" t="s">
        <v>12</v>
      </c>
      <c r="I25" s="8" t="s">
        <v>21</v>
      </c>
      <c r="K25" s="18">
        <f>+DESCRIPTION!H100</f>
        <v>687358</v>
      </c>
      <c r="L25" s="11"/>
      <c r="N25" s="16" t="s">
        <v>12</v>
      </c>
      <c r="O25" s="8" t="s">
        <v>21</v>
      </c>
      <c r="Q25" s="9">
        <f t="shared" si="0"/>
        <v>687358</v>
      </c>
      <c r="R25" s="11"/>
    </row>
    <row r="26" spans="2:18" ht="12.75">
      <c r="B26" s="16" t="s">
        <v>13</v>
      </c>
      <c r="C26" s="8" t="s">
        <v>61</v>
      </c>
      <c r="E26" s="9">
        <f>+DESCRIPTION!H22</f>
        <v>192019</v>
      </c>
      <c r="F26" s="11"/>
      <c r="H26" s="16" t="s">
        <v>13</v>
      </c>
      <c r="I26" s="8" t="s">
        <v>55</v>
      </c>
      <c r="K26" s="18">
        <f>+DESCRIPTION!H106</f>
        <v>372054</v>
      </c>
      <c r="L26" s="11"/>
      <c r="N26" s="16" t="s">
        <v>13</v>
      </c>
      <c r="O26" s="8" t="s">
        <v>55</v>
      </c>
      <c r="Q26" s="9">
        <f t="shared" si="0"/>
        <v>564073</v>
      </c>
      <c r="R26" s="11"/>
    </row>
    <row r="27" spans="6:18" ht="12.75">
      <c r="F27" s="11"/>
      <c r="I27" s="8" t="s">
        <v>54</v>
      </c>
      <c r="K27" s="18"/>
      <c r="L27" s="11"/>
      <c r="N27" s="16"/>
      <c r="O27" s="8" t="s">
        <v>54</v>
      </c>
      <c r="R27" s="11"/>
    </row>
    <row r="28" spans="6:18" ht="12.75">
      <c r="F28" s="11"/>
      <c r="L28" s="11"/>
      <c r="N28" s="16"/>
      <c r="R28" s="11"/>
    </row>
    <row r="29" spans="6:18" ht="12.75">
      <c r="F29" s="11"/>
      <c r="L29" s="11"/>
      <c r="R29" s="11"/>
    </row>
    <row r="30" spans="3:18" ht="12.75">
      <c r="C30" s="8" t="s">
        <v>132</v>
      </c>
      <c r="E30" s="9">
        <v>750</v>
      </c>
      <c r="F30" s="11"/>
      <c r="I30" s="8" t="s">
        <v>132</v>
      </c>
      <c r="K30" s="9">
        <v>96336</v>
      </c>
      <c r="L30" s="11"/>
      <c r="N30" s="16"/>
      <c r="O30" s="8" t="s">
        <v>132</v>
      </c>
      <c r="Q30" s="9">
        <f>+K30+E30</f>
        <v>97086</v>
      </c>
      <c r="R30" s="11"/>
    </row>
    <row r="31" spans="6:18" ht="12.75">
      <c r="F31" s="11"/>
      <c r="I31" s="8" t="s">
        <v>133</v>
      </c>
      <c r="K31" s="9">
        <f>829667+2</f>
        <v>829669</v>
      </c>
      <c r="L31" s="11"/>
      <c r="N31" s="16"/>
      <c r="O31" s="8" t="s">
        <v>133</v>
      </c>
      <c r="Q31" s="9">
        <f>+K31+E31</f>
        <v>829669</v>
      </c>
      <c r="R31" s="11"/>
    </row>
    <row r="32" spans="3:18" ht="12.75">
      <c r="C32" s="8" t="s">
        <v>134</v>
      </c>
      <c r="E32" s="9">
        <f>+A16+A17-E24-E26-E30</f>
        <v>98786.41000000003</v>
      </c>
      <c r="F32" s="11"/>
      <c r="I32" s="8" t="s">
        <v>134</v>
      </c>
      <c r="K32" s="18">
        <f>+G16+G17-K18-K21-K22-K23-K24-K25-K26-K30-K31</f>
        <v>685769.5899999999</v>
      </c>
      <c r="L32" s="11"/>
      <c r="N32" s="16" t="s">
        <v>135</v>
      </c>
      <c r="O32" s="8" t="s">
        <v>136</v>
      </c>
      <c r="Q32" s="9">
        <f>+K32+E32</f>
        <v>784555.9999999999</v>
      </c>
      <c r="R32" s="11"/>
    </row>
    <row r="33" spans="6:18" ht="12.75">
      <c r="F33" s="11"/>
      <c r="L33" s="11"/>
      <c r="R33" s="11"/>
    </row>
    <row r="34" spans="6:18" ht="12.75">
      <c r="F34" s="11"/>
      <c r="L34" s="11"/>
      <c r="R34" s="11"/>
    </row>
    <row r="35" spans="6:18" ht="12.75">
      <c r="F35" s="11"/>
      <c r="L35" s="11"/>
      <c r="R35" s="11"/>
    </row>
    <row r="36" spans="6:18" ht="12.75">
      <c r="F36" s="11"/>
      <c r="L36" s="11"/>
      <c r="N36" s="16"/>
      <c r="R36" s="11"/>
    </row>
    <row r="37" spans="1:18" ht="12.75">
      <c r="A37" s="19" t="s">
        <v>17</v>
      </c>
      <c r="E37" s="19" t="s">
        <v>17</v>
      </c>
      <c r="F37" s="11"/>
      <c r="G37" s="20" t="s">
        <v>17</v>
      </c>
      <c r="K37" s="20" t="s">
        <v>17</v>
      </c>
      <c r="L37" s="11"/>
      <c r="M37" s="9" t="s">
        <v>17</v>
      </c>
      <c r="N37" s="21"/>
      <c r="O37" s="21"/>
      <c r="P37" s="21"/>
      <c r="Q37" s="9" t="s">
        <v>17</v>
      </c>
      <c r="R37" s="11"/>
    </row>
    <row r="38" spans="1:18" ht="13.5" thickBot="1">
      <c r="A38" s="22">
        <f>SUM(A16:A18)</f>
        <v>892801.41</v>
      </c>
      <c r="E38" s="23">
        <f>SUM(E16:E35)</f>
        <v>892801.41</v>
      </c>
      <c r="F38" s="11"/>
      <c r="G38" s="23">
        <f>SUM(G16:G18)</f>
        <v>5378191.59</v>
      </c>
      <c r="K38" s="24">
        <f>SUM(K18:K33)</f>
        <v>5378191.59</v>
      </c>
      <c r="L38" s="25"/>
      <c r="M38" s="22">
        <f>SUM(M16:M27)</f>
        <v>6270993</v>
      </c>
      <c r="Q38" s="23">
        <f>SUM(Q18:Q32)</f>
        <v>6270993</v>
      </c>
      <c r="R38" s="11"/>
    </row>
    <row r="39" spans="6:18" ht="13.5" thickTop="1">
      <c r="F39" s="11"/>
      <c r="L39" s="25"/>
      <c r="R39" s="11"/>
    </row>
    <row r="40" spans="6:18" ht="12.75">
      <c r="F40" s="26"/>
      <c r="R40" s="26"/>
    </row>
    <row r="41" spans="6:18" ht="12.75">
      <c r="F41" s="26"/>
      <c r="R41" s="26"/>
    </row>
    <row r="42" spans="6:18" ht="12.75">
      <c r="F42" s="26"/>
      <c r="R42" s="26"/>
    </row>
    <row r="43" spans="6:18" ht="12.75">
      <c r="F43" s="26"/>
      <c r="G43" s="21"/>
      <c r="H43" s="21"/>
      <c r="I43" s="21"/>
      <c r="J43" s="21"/>
      <c r="K43" s="21"/>
      <c r="R43" s="26"/>
    </row>
    <row r="44" spans="6:18" ht="12.75">
      <c r="F44" s="26"/>
      <c r="G44" s="21"/>
      <c r="H44" s="21"/>
      <c r="I44" s="21"/>
      <c r="J44" s="21"/>
      <c r="K44" s="21"/>
      <c r="R44" s="26"/>
    </row>
    <row r="45" spans="6:18" ht="12.75">
      <c r="F45" s="26"/>
      <c r="R45" s="26"/>
    </row>
    <row r="46" spans="3:18" ht="12.75">
      <c r="C46" s="27"/>
      <c r="F46" s="26"/>
      <c r="R46" s="26"/>
    </row>
    <row r="47" spans="2:18" ht="12.75">
      <c r="B47" s="36" t="s">
        <v>121</v>
      </c>
      <c r="C47" s="8" t="s">
        <v>122</v>
      </c>
      <c r="F47" s="26"/>
      <c r="R47" s="26"/>
    </row>
    <row r="48" spans="3:18" ht="12.75">
      <c r="C48" s="8" t="s">
        <v>123</v>
      </c>
      <c r="F48" s="26"/>
      <c r="R48" s="26"/>
    </row>
    <row r="49" ht="12.75">
      <c r="C49" s="8" t="s">
        <v>24</v>
      </c>
    </row>
    <row r="50" ht="12.75">
      <c r="C50" s="8" t="s">
        <v>124</v>
      </c>
    </row>
    <row r="51" ht="12.75">
      <c r="C51" s="8" t="s">
        <v>125</v>
      </c>
    </row>
    <row r="52" ht="12.75">
      <c r="C52" s="8" t="s">
        <v>126</v>
      </c>
    </row>
    <row r="53" ht="12.75">
      <c r="C53" s="8" t="s">
        <v>127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26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104</v>
      </c>
      <c r="E3" s="3"/>
      <c r="F3" s="3"/>
      <c r="G3" s="5"/>
      <c r="H3" s="5"/>
      <c r="I3" s="3"/>
      <c r="J3" s="3"/>
      <c r="K3" s="3"/>
    </row>
    <row r="4" spans="3:11" s="1" customFormat="1" ht="18">
      <c r="C4" s="33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27</v>
      </c>
      <c r="E6" s="3"/>
      <c r="F6" s="3"/>
      <c r="G6" s="5"/>
      <c r="H6" s="5"/>
      <c r="I6" s="3"/>
      <c r="J6" s="3"/>
      <c r="K6" s="3"/>
    </row>
    <row r="7" ht="12.75">
      <c r="C7" t="s">
        <v>56</v>
      </c>
    </row>
    <row r="9" spans="1:8" s="1" customFormat="1" ht="12.75">
      <c r="A9" s="1">
        <v>5</v>
      </c>
      <c r="B9" s="1" t="s">
        <v>20</v>
      </c>
      <c r="G9" s="4"/>
      <c r="H9" s="4"/>
    </row>
    <row r="10" spans="2:7" ht="12.75">
      <c r="B10" t="s">
        <v>29</v>
      </c>
      <c r="C10" s="29" t="s">
        <v>64</v>
      </c>
      <c r="G10" s="30">
        <v>236182</v>
      </c>
    </row>
    <row r="11" spans="2:7" ht="12.75">
      <c r="B11" t="s">
        <v>33</v>
      </c>
      <c r="C11" s="29" t="s">
        <v>65</v>
      </c>
      <c r="G11" s="30">
        <v>82590</v>
      </c>
    </row>
    <row r="12" spans="2:7" ht="12.75">
      <c r="B12" t="s">
        <v>34</v>
      </c>
      <c r="C12" s="29" t="s">
        <v>66</v>
      </c>
      <c r="G12" s="30">
        <v>66857</v>
      </c>
    </row>
    <row r="13" spans="2:7" ht="12.75">
      <c r="B13" t="s">
        <v>35</v>
      </c>
      <c r="C13" s="29" t="s">
        <v>67</v>
      </c>
      <c r="G13" s="30">
        <v>75781</v>
      </c>
    </row>
    <row r="14" spans="2:7" ht="12.75">
      <c r="B14" t="s">
        <v>36</v>
      </c>
      <c r="C14" s="29" t="s">
        <v>68</v>
      </c>
      <c r="G14" s="30">
        <v>3501</v>
      </c>
    </row>
    <row r="15" spans="2:7" ht="12.75">
      <c r="B15" t="s">
        <v>37</v>
      </c>
      <c r="C15" s="29" t="s">
        <v>69</v>
      </c>
      <c r="G15" s="30">
        <v>46769</v>
      </c>
    </row>
    <row r="16" spans="2:7" ht="12.75">
      <c r="B16" t="s">
        <v>38</v>
      </c>
      <c r="C16" s="29" t="s">
        <v>120</v>
      </c>
      <c r="G16" s="35">
        <v>89566</v>
      </c>
    </row>
    <row r="18" spans="5:8" ht="12.75">
      <c r="E18" s="1" t="s">
        <v>46</v>
      </c>
      <c r="H18" s="4">
        <f>SUM(G10:G16)</f>
        <v>601246</v>
      </c>
    </row>
    <row r="19" spans="1:8" s="1" customFormat="1" ht="12.75">
      <c r="A19" s="1">
        <v>7</v>
      </c>
      <c r="B19" s="1" t="s">
        <v>25</v>
      </c>
      <c r="C19"/>
      <c r="G19" s="4"/>
      <c r="H19" s="4"/>
    </row>
    <row r="20" spans="2:7" ht="12.75">
      <c r="B20" t="s">
        <v>48</v>
      </c>
      <c r="C20" t="s">
        <v>105</v>
      </c>
      <c r="G20" s="30">
        <f>192019</f>
        <v>192019</v>
      </c>
    </row>
    <row r="22" spans="3:8" s="1" customFormat="1" ht="12.75">
      <c r="C22" s="28"/>
      <c r="E22" s="1" t="s">
        <v>49</v>
      </c>
      <c r="G22" s="4"/>
      <c r="H22" s="4">
        <f>+G20</f>
        <v>192019</v>
      </c>
    </row>
    <row r="23" s="1" customFormat="1" ht="12.75"/>
    <row r="25" spans="3:8" s="3" customFormat="1" ht="18">
      <c r="C25" s="3" t="s">
        <v>32</v>
      </c>
      <c r="G25" s="5"/>
      <c r="H25" s="5"/>
    </row>
    <row r="26" spans="7:8" s="3" customFormat="1" ht="18">
      <c r="G26" s="5"/>
      <c r="H26" s="5"/>
    </row>
    <row r="27" spans="1:8" s="3" customFormat="1" ht="12.75" customHeight="1">
      <c r="A27" s="1">
        <v>1</v>
      </c>
      <c r="B27" s="1" t="s">
        <v>28</v>
      </c>
      <c r="C27" s="1"/>
      <c r="D27" s="1"/>
      <c r="E27" s="1"/>
      <c r="F27" s="1"/>
      <c r="G27" s="4"/>
      <c r="H27" s="4"/>
    </row>
    <row r="28" spans="1:8" s="3" customFormat="1" ht="12.75" customHeight="1">
      <c r="A28"/>
      <c r="B28" t="s">
        <v>29</v>
      </c>
      <c r="C28" t="s">
        <v>30</v>
      </c>
      <c r="D28"/>
      <c r="E28"/>
      <c r="F28"/>
      <c r="G28" s="30">
        <v>496827</v>
      </c>
      <c r="H28" s="6"/>
    </row>
    <row r="29" spans="1:8" s="3" customFormat="1" ht="12.75" customHeight="1">
      <c r="A29"/>
      <c r="B29"/>
      <c r="C29" t="s">
        <v>70</v>
      </c>
      <c r="D29"/>
      <c r="E29"/>
      <c r="F29"/>
      <c r="G29" s="30"/>
      <c r="H29" s="6"/>
    </row>
    <row r="30" spans="1:8" s="3" customFormat="1" ht="12.75" customHeight="1">
      <c r="A30"/>
      <c r="B30"/>
      <c r="C30"/>
      <c r="D30" s="5"/>
      <c r="E30" s="1" t="s">
        <v>31</v>
      </c>
      <c r="F30"/>
      <c r="G30" s="6"/>
      <c r="H30" s="4">
        <f>+G28</f>
        <v>496827</v>
      </c>
    </row>
    <row r="31" spans="3:8" s="3" customFormat="1" ht="12.75" customHeight="1">
      <c r="C31"/>
      <c r="D31" s="5"/>
      <c r="G31" s="5"/>
      <c r="H31" s="5"/>
    </row>
    <row r="33" spans="1:8" s="1" customFormat="1" ht="12.75">
      <c r="A33" s="1">
        <v>2</v>
      </c>
      <c r="B33" s="1" t="s">
        <v>22</v>
      </c>
      <c r="G33" s="4"/>
      <c r="H33" s="4"/>
    </row>
    <row r="34" spans="2:7" ht="12.75">
      <c r="B34" t="s">
        <v>29</v>
      </c>
      <c r="C34" s="29" t="s">
        <v>76</v>
      </c>
      <c r="G34" s="30">
        <v>62946</v>
      </c>
    </row>
    <row r="35" spans="2:7" ht="12.75">
      <c r="B35" t="s">
        <v>33</v>
      </c>
      <c r="C35" t="s">
        <v>71</v>
      </c>
      <c r="G35" s="30">
        <v>84613</v>
      </c>
    </row>
    <row r="36" spans="2:7" ht="12.75">
      <c r="B36" t="s">
        <v>34</v>
      </c>
      <c r="C36" s="29" t="s">
        <v>103</v>
      </c>
      <c r="G36" s="30">
        <v>0</v>
      </c>
    </row>
    <row r="37" spans="2:7" ht="12.75">
      <c r="B37" t="s">
        <v>35</v>
      </c>
      <c r="C37" t="s">
        <v>74</v>
      </c>
      <c r="G37" s="30">
        <v>2287</v>
      </c>
    </row>
    <row r="38" spans="2:7" ht="12.75">
      <c r="B38" t="s">
        <v>36</v>
      </c>
      <c r="C38" t="s">
        <v>73</v>
      </c>
      <c r="G38" s="30">
        <v>34831</v>
      </c>
    </row>
    <row r="39" spans="2:7" ht="12.75">
      <c r="B39" t="s">
        <v>37</v>
      </c>
      <c r="C39" t="s">
        <v>72</v>
      </c>
      <c r="G39" s="30">
        <v>40678</v>
      </c>
    </row>
    <row r="41" spans="5:8" s="1" customFormat="1" ht="12.75">
      <c r="E41" s="1" t="s">
        <v>42</v>
      </c>
      <c r="G41" s="4"/>
      <c r="H41" s="4">
        <f>SUM(G34:G39)</f>
        <v>225355</v>
      </c>
    </row>
    <row r="44" spans="1:8" s="1" customFormat="1" ht="12.75">
      <c r="A44" s="1">
        <v>3</v>
      </c>
      <c r="B44" s="1" t="s">
        <v>43</v>
      </c>
      <c r="G44" s="4"/>
      <c r="H44" s="4"/>
    </row>
    <row r="45" spans="2:7" ht="12.75">
      <c r="B45" t="s">
        <v>29</v>
      </c>
      <c r="C45" s="29" t="s">
        <v>77</v>
      </c>
      <c r="G45" s="30">
        <v>189351</v>
      </c>
    </row>
    <row r="46" spans="2:7" ht="12.75">
      <c r="B46" t="s">
        <v>33</v>
      </c>
      <c r="C46" s="29" t="s">
        <v>78</v>
      </c>
      <c r="G46" s="30">
        <v>0</v>
      </c>
    </row>
    <row r="47" spans="2:7" ht="12.75">
      <c r="B47" t="s">
        <v>34</v>
      </c>
      <c r="C47" s="29" t="s">
        <v>79</v>
      </c>
      <c r="G47" s="30">
        <v>76400</v>
      </c>
    </row>
    <row r="48" spans="2:7" ht="12.75">
      <c r="B48" t="s">
        <v>35</v>
      </c>
      <c r="C48" s="29" t="s">
        <v>80</v>
      </c>
      <c r="G48" s="30">
        <v>13892</v>
      </c>
    </row>
    <row r="49" spans="2:7" ht="12.75">
      <c r="B49" t="s">
        <v>36</v>
      </c>
      <c r="C49" s="29" t="s">
        <v>81</v>
      </c>
      <c r="G49" s="30">
        <v>42237</v>
      </c>
    </row>
    <row r="50" spans="2:7" ht="12.75">
      <c r="B50" t="s">
        <v>37</v>
      </c>
      <c r="C50" s="29" t="s">
        <v>82</v>
      </c>
      <c r="G50" s="30">
        <v>31678</v>
      </c>
    </row>
    <row r="51" spans="2:7" ht="12.75">
      <c r="B51" t="s">
        <v>38</v>
      </c>
      <c r="C51" s="29" t="s">
        <v>83</v>
      </c>
      <c r="G51" s="30">
        <v>39745</v>
      </c>
    </row>
    <row r="52" spans="2:7" ht="12.75">
      <c r="B52" t="s">
        <v>39</v>
      </c>
      <c r="C52" s="29" t="s">
        <v>88</v>
      </c>
      <c r="G52" s="30">
        <v>79307</v>
      </c>
    </row>
    <row r="53" spans="2:7" ht="12.75">
      <c r="B53" t="s">
        <v>62</v>
      </c>
      <c r="C53" s="29" t="s">
        <v>94</v>
      </c>
      <c r="G53" s="30">
        <v>123465</v>
      </c>
    </row>
    <row r="54" spans="2:7" ht="12.75">
      <c r="B54" t="s">
        <v>41</v>
      </c>
      <c r="C54" s="29" t="s">
        <v>89</v>
      </c>
      <c r="G54" s="30">
        <v>34230</v>
      </c>
    </row>
    <row r="55" spans="2:7" ht="12.75">
      <c r="B55" t="s">
        <v>84</v>
      </c>
      <c r="C55" s="29" t="s">
        <v>90</v>
      </c>
      <c r="G55" s="30">
        <v>38885</v>
      </c>
    </row>
    <row r="56" spans="2:7" ht="12.75">
      <c r="B56" t="s">
        <v>85</v>
      </c>
      <c r="C56" s="29" t="s">
        <v>93</v>
      </c>
      <c r="G56" s="30">
        <v>5839</v>
      </c>
    </row>
    <row r="57" spans="2:7" ht="12.75">
      <c r="B57" t="s">
        <v>86</v>
      </c>
      <c r="C57" s="29" t="s">
        <v>91</v>
      </c>
      <c r="G57" s="30">
        <v>16885</v>
      </c>
    </row>
    <row r="58" spans="2:7" ht="12.75">
      <c r="B58" t="s">
        <v>87</v>
      </c>
      <c r="C58" s="29" t="s">
        <v>92</v>
      </c>
      <c r="G58" s="30">
        <v>24862</v>
      </c>
    </row>
    <row r="60" spans="5:10" s="1" customFormat="1" ht="12.75">
      <c r="E60" s="1" t="s">
        <v>44</v>
      </c>
      <c r="G60" s="4"/>
      <c r="H60" s="4">
        <f>SUM(G45:G58)</f>
        <v>716776</v>
      </c>
      <c r="J60" s="7"/>
    </row>
    <row r="63" spans="1:8" s="1" customFormat="1" ht="12.75">
      <c r="A63" s="1">
        <v>4</v>
      </c>
      <c r="B63" s="1" t="s">
        <v>19</v>
      </c>
      <c r="G63" s="4"/>
      <c r="H63" s="4"/>
    </row>
    <row r="64" spans="2:7" ht="12.75">
      <c r="B64" t="s">
        <v>29</v>
      </c>
      <c r="C64" s="29" t="s">
        <v>98</v>
      </c>
      <c r="G64" s="30">
        <v>14160</v>
      </c>
    </row>
    <row r="65" spans="2:7" ht="12.75">
      <c r="B65" t="s">
        <v>33</v>
      </c>
      <c r="C65" s="29" t="s">
        <v>99</v>
      </c>
      <c r="G65" s="30">
        <v>34440</v>
      </c>
    </row>
    <row r="66" spans="2:7" ht="12.75">
      <c r="B66" t="s">
        <v>34</v>
      </c>
      <c r="C66" s="29" t="s">
        <v>95</v>
      </c>
      <c r="G66" s="30">
        <v>407677</v>
      </c>
    </row>
    <row r="67" spans="2:7" ht="12.75">
      <c r="B67" t="s">
        <v>35</v>
      </c>
      <c r="C67" s="29" t="s">
        <v>96</v>
      </c>
      <c r="G67" s="30">
        <v>300487</v>
      </c>
    </row>
    <row r="68" spans="2:7" ht="12.75">
      <c r="B68" t="s">
        <v>36</v>
      </c>
      <c r="C68" s="29" t="s">
        <v>100</v>
      </c>
      <c r="G68" s="30">
        <v>15237</v>
      </c>
    </row>
    <row r="69" spans="2:7" ht="12.75">
      <c r="B69" t="s">
        <v>37</v>
      </c>
      <c r="C69" s="29" t="s">
        <v>97</v>
      </c>
      <c r="G69" s="30">
        <v>24235</v>
      </c>
    </row>
    <row r="70" spans="2:7" ht="12.75">
      <c r="B70" t="s">
        <v>38</v>
      </c>
      <c r="C70" s="29" t="s">
        <v>101</v>
      </c>
      <c r="G70" s="30">
        <v>113570</v>
      </c>
    </row>
    <row r="71" spans="2:7" ht="12.75">
      <c r="B71" t="s">
        <v>39</v>
      </c>
      <c r="C71" t="s">
        <v>102</v>
      </c>
      <c r="G71" s="30">
        <v>83286</v>
      </c>
    </row>
    <row r="72" ht="12.75">
      <c r="C72" s="29"/>
    </row>
    <row r="73" spans="3:8" s="1" customFormat="1" ht="12.75">
      <c r="C73" s="7"/>
      <c r="E73" s="1" t="s">
        <v>45</v>
      </c>
      <c r="G73" s="4"/>
      <c r="H73" s="4">
        <f>SUM(G64:G71)</f>
        <v>993092</v>
      </c>
    </row>
    <row r="74" ht="12.75">
      <c r="C74" s="2"/>
    </row>
    <row r="77" spans="1:8" s="1" customFormat="1" ht="12.75">
      <c r="A77" s="1">
        <v>5</v>
      </c>
      <c r="B77" s="1" t="s">
        <v>57</v>
      </c>
      <c r="G77" s="4"/>
      <c r="H77" s="4"/>
    </row>
    <row r="78" spans="2:7" ht="12.75">
      <c r="B78" t="s">
        <v>29</v>
      </c>
      <c r="C78" s="29" t="s">
        <v>75</v>
      </c>
      <c r="G78" s="30">
        <v>274955</v>
      </c>
    </row>
    <row r="79" spans="2:7" ht="12.75">
      <c r="B79" t="s">
        <v>33</v>
      </c>
      <c r="C79" s="29" t="s">
        <v>64</v>
      </c>
      <c r="G79" s="30">
        <v>0</v>
      </c>
    </row>
    <row r="80" ht="12.75">
      <c r="C80" s="29"/>
    </row>
    <row r="81" spans="3:8" s="1" customFormat="1" ht="12.75">
      <c r="C81"/>
      <c r="E81" s="1" t="s">
        <v>46</v>
      </c>
      <c r="G81" s="4"/>
      <c r="H81" s="4">
        <f>SUM(G78:G79)</f>
        <v>274955</v>
      </c>
    </row>
    <row r="82" ht="12.75">
      <c r="C82" s="1"/>
    </row>
    <row r="85" spans="1:8" s="1" customFormat="1" ht="12.75">
      <c r="A85" s="1">
        <v>6</v>
      </c>
      <c r="B85" s="1" t="s">
        <v>21</v>
      </c>
      <c r="C85"/>
      <c r="G85" s="4"/>
      <c r="H85" s="4"/>
    </row>
    <row r="86" spans="2:7" ht="12.75">
      <c r="B86" t="s">
        <v>29</v>
      </c>
      <c r="C86" t="s">
        <v>106</v>
      </c>
      <c r="G86" s="30">
        <v>190956</v>
      </c>
    </row>
    <row r="87" spans="2:7" ht="12.75">
      <c r="B87" t="s">
        <v>33</v>
      </c>
      <c r="C87" t="s">
        <v>107</v>
      </c>
      <c r="G87" s="30">
        <v>49892</v>
      </c>
    </row>
    <row r="88" spans="2:7" ht="12.75">
      <c r="B88" t="s">
        <v>34</v>
      </c>
      <c r="C88" t="s">
        <v>108</v>
      </c>
      <c r="G88" s="30">
        <v>13090</v>
      </c>
    </row>
    <row r="89" spans="2:7" ht="12.75">
      <c r="B89" t="s">
        <v>35</v>
      </c>
      <c r="C89" t="s">
        <v>109</v>
      </c>
      <c r="G89" s="30">
        <v>2314</v>
      </c>
    </row>
    <row r="90" spans="2:7" ht="12.75">
      <c r="B90" t="s">
        <v>36</v>
      </c>
      <c r="C90" s="31" t="s">
        <v>110</v>
      </c>
      <c r="D90" s="31"/>
      <c r="E90" s="31"/>
      <c r="F90" s="31"/>
      <c r="G90" s="32">
        <v>45000</v>
      </c>
    </row>
    <row r="91" spans="2:7" ht="12.75">
      <c r="B91" t="s">
        <v>37</v>
      </c>
      <c r="C91" t="s">
        <v>111</v>
      </c>
      <c r="G91" s="30">
        <v>0</v>
      </c>
    </row>
    <row r="92" spans="2:7" ht="12.75">
      <c r="B92" t="s">
        <v>38</v>
      </c>
      <c r="C92" t="s">
        <v>112</v>
      </c>
      <c r="G92" s="30">
        <v>0</v>
      </c>
    </row>
    <row r="93" spans="2:7" ht="12.75">
      <c r="B93" t="s">
        <v>39</v>
      </c>
      <c r="C93" t="s">
        <v>115</v>
      </c>
      <c r="G93" s="30">
        <v>175396</v>
      </c>
    </row>
    <row r="94" spans="2:7" ht="12.75">
      <c r="B94" t="s">
        <v>40</v>
      </c>
      <c r="C94" t="s">
        <v>116</v>
      </c>
      <c r="G94" s="30">
        <v>18897</v>
      </c>
    </row>
    <row r="95" spans="2:7" ht="12.75">
      <c r="B95" t="s">
        <v>41</v>
      </c>
      <c r="C95" t="s">
        <v>114</v>
      </c>
      <c r="G95" s="30">
        <v>72071</v>
      </c>
    </row>
    <row r="96" spans="2:7" ht="12.75">
      <c r="B96" t="s">
        <v>84</v>
      </c>
      <c r="C96" t="s">
        <v>113</v>
      </c>
      <c r="G96" s="30">
        <v>107192</v>
      </c>
    </row>
    <row r="97" spans="2:7" ht="12.75">
      <c r="B97" t="s">
        <v>85</v>
      </c>
      <c r="C97" t="s">
        <v>117</v>
      </c>
      <c r="G97" s="30">
        <v>7266</v>
      </c>
    </row>
    <row r="98" spans="2:7" ht="12.75">
      <c r="B98" t="s">
        <v>86</v>
      </c>
      <c r="C98" t="s">
        <v>118</v>
      </c>
      <c r="G98" s="30">
        <v>5284</v>
      </c>
    </row>
    <row r="100" spans="3:8" s="1" customFormat="1" ht="12.75">
      <c r="C100"/>
      <c r="E100" s="1" t="s">
        <v>47</v>
      </c>
      <c r="G100" s="4"/>
      <c r="H100" s="4">
        <f>SUM(G86:G98)</f>
        <v>687358</v>
      </c>
    </row>
    <row r="101" ht="12.75">
      <c r="C101" s="1"/>
    </row>
    <row r="103" spans="1:8" s="1" customFormat="1" ht="12.75">
      <c r="A103" s="1">
        <v>7</v>
      </c>
      <c r="B103" s="1" t="s">
        <v>25</v>
      </c>
      <c r="C103"/>
      <c r="G103" s="4"/>
      <c r="H103" s="4"/>
    </row>
    <row r="104" spans="2:7" ht="12.75">
      <c r="B104" t="s">
        <v>48</v>
      </c>
      <c r="C104" t="s">
        <v>105</v>
      </c>
      <c r="G104" s="30">
        <v>372054</v>
      </c>
    </row>
    <row r="106" spans="3:8" s="1" customFormat="1" ht="12.75">
      <c r="C106" s="28"/>
      <c r="E106" s="1" t="s">
        <v>49</v>
      </c>
      <c r="G106" s="4"/>
      <c r="H106" s="4">
        <f>+G104</f>
        <v>372054</v>
      </c>
    </row>
    <row r="107" ht="12.75">
      <c r="C107" s="1"/>
    </row>
    <row r="110" spans="1:10" s="1" customFormat="1" ht="12.75">
      <c r="A110" s="1" t="s">
        <v>50</v>
      </c>
      <c r="C110"/>
      <c r="G110" s="4"/>
      <c r="H110" s="4">
        <f>SUM(H18:H108)</f>
        <v>4559682</v>
      </c>
      <c r="J110" s="7"/>
    </row>
    <row r="111" spans="3:10" ht="12.75">
      <c r="C111" s="1"/>
      <c r="J111" s="2"/>
    </row>
    <row r="112" spans="3:5" ht="12.75">
      <c r="C112" s="2"/>
      <c r="E112" s="2"/>
    </row>
  </sheetData>
  <sheetProtection/>
  <printOptions/>
  <pageMargins left="0.75" right="0.75" top="1" bottom="1" header="0.5" footer="0.5"/>
  <pageSetup fitToHeight="2" horizontalDpi="300" verticalDpi="300" orientation="portrait" scale="61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2009-07-16T13:35:39Z</cp:lastPrinted>
  <dcterms:created xsi:type="dcterms:W3CDTF">2000-12-13T17:56:22Z</dcterms:created>
  <dcterms:modified xsi:type="dcterms:W3CDTF">2009-07-23T18:31:06Z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