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nox\Documents\Maria\TAF 2018-2019\"/>
    </mc:Choice>
  </mc:AlternateContent>
  <bookViews>
    <workbookView xWindow="270" yWindow="180" windowWidth="18255" windowHeight="11205"/>
  </bookViews>
  <sheets>
    <sheet name="PLAN" sheetId="1" r:id="rId1"/>
    <sheet name="DESCRIPTION" sheetId="2" r:id="rId2"/>
  </sheets>
  <definedNames>
    <definedName name="_xlnm.Print_Area" localSheetId="0">PLAN!$A$1:$R$55</definedName>
  </definedNames>
  <calcPr calcId="162913"/>
</workbook>
</file>

<file path=xl/calcChain.xml><?xml version="1.0" encoding="utf-8"?>
<calcChain xmlns="http://schemas.openxmlformats.org/spreadsheetml/2006/main">
  <c r="H69" i="2" l="1"/>
  <c r="H57" i="2"/>
  <c r="H45" i="2" l="1"/>
  <c r="H77" i="2" l="1"/>
  <c r="K22" i="1" s="1"/>
  <c r="H16" i="2"/>
  <c r="E22" i="1" s="1"/>
  <c r="H35" i="2"/>
  <c r="K16" i="1" s="1"/>
  <c r="Q16" i="1" s="1"/>
  <c r="H95" i="2"/>
  <c r="K26" i="1" s="1"/>
  <c r="Q26" i="1" s="1"/>
  <c r="K19" i="1"/>
  <c r="Q19" i="1" s="1"/>
  <c r="K20" i="1"/>
  <c r="Q20" i="1" s="1"/>
  <c r="K21" i="1"/>
  <c r="Q21" i="1" s="1"/>
  <c r="H89" i="2"/>
  <c r="K24" i="1" s="1"/>
  <c r="H83" i="2"/>
  <c r="K23" i="1" s="1"/>
  <c r="H22" i="2"/>
  <c r="A16" i="1" l="1"/>
  <c r="A31" i="1" s="1"/>
  <c r="E24" i="1"/>
  <c r="E31" i="1" s="1"/>
  <c r="H25" i="2"/>
  <c r="G16" i="1"/>
  <c r="G31" i="1" s="1"/>
  <c r="Q22" i="1"/>
  <c r="Q24" i="1"/>
  <c r="Q23" i="1"/>
  <c r="K31" i="1"/>
  <c r="H98" i="2"/>
  <c r="Q31" i="1" l="1"/>
  <c r="H101" i="2"/>
  <c r="M16" i="1"/>
  <c r="M31" i="1" s="1"/>
</calcChain>
</file>

<file path=xl/sharedStrings.xml><?xml version="1.0" encoding="utf-8"?>
<sst xmlns="http://schemas.openxmlformats.org/spreadsheetml/2006/main" count="161" uniqueCount="100">
  <si>
    <t>TECHNOLOGY ACCESS FEE</t>
  </si>
  <si>
    <t>Revenue</t>
  </si>
  <si>
    <t>Project</t>
  </si>
  <si>
    <t>Amount</t>
  </si>
  <si>
    <t>Spending Plan</t>
  </si>
  <si>
    <t>Original Technology Access Fee Rate</t>
  </si>
  <si>
    <t>New Technology Access Fee Increase</t>
  </si>
  <si>
    <t>Part 1</t>
  </si>
  <si>
    <t>Part 2</t>
  </si>
  <si>
    <t>Part 1 + Part 2</t>
  </si>
  <si>
    <t xml:space="preserve">PROPOSED SPENDING PLAN </t>
  </si>
  <si>
    <t>Total</t>
  </si>
  <si>
    <t>Master Classrooms (new, renovated, and portable)</t>
  </si>
  <si>
    <t>Instructional technology for classrooms and labs</t>
  </si>
  <si>
    <t>Campus infrastructure projects</t>
  </si>
  <si>
    <t>Computer lab technology</t>
  </si>
  <si>
    <t>in classrooms and computer labs</t>
  </si>
  <si>
    <t>Middle Tennessee State University</t>
  </si>
  <si>
    <t>Emergency repair and replacement of instructional technology</t>
  </si>
  <si>
    <t>TABLE 1</t>
  </si>
  <si>
    <t>Original Fee of $15 Per Student (Pool 1)</t>
  </si>
  <si>
    <t>Instructional computers and peripherals</t>
  </si>
  <si>
    <t>A</t>
  </si>
  <si>
    <t>Scheduled replacement of instructional computers located in classrooms</t>
  </si>
  <si>
    <t>Total category 1</t>
  </si>
  <si>
    <t>Additional Fees (Pool 2)</t>
  </si>
  <si>
    <t>B</t>
  </si>
  <si>
    <t>C</t>
  </si>
  <si>
    <t>D</t>
  </si>
  <si>
    <t>E</t>
  </si>
  <si>
    <t>Total category 2</t>
  </si>
  <si>
    <t>Master classrooms (new, renovated, and portable)</t>
  </si>
  <si>
    <t>Total category 3</t>
  </si>
  <si>
    <t>Total category 4</t>
  </si>
  <si>
    <t>Total category 5</t>
  </si>
  <si>
    <t>Total category 6</t>
  </si>
  <si>
    <t xml:space="preserve">A </t>
  </si>
  <si>
    <t>Total category 7</t>
  </si>
  <si>
    <t>TOTAL ALL CATEGORIES</t>
  </si>
  <si>
    <t>Scheduled replacement of</t>
  </si>
  <si>
    <t>instructional computers located</t>
  </si>
  <si>
    <t>Recurring costs for computer labs</t>
  </si>
  <si>
    <t xml:space="preserve">instructional technology  </t>
  </si>
  <si>
    <t xml:space="preserve">Emergency repair and replacement of </t>
  </si>
  <si>
    <t>(Proposal number in parenthesis)</t>
  </si>
  <si>
    <t xml:space="preserve">Recurring costs </t>
  </si>
  <si>
    <t>Recurring costs for computer labs/databases</t>
  </si>
  <si>
    <t>Master Classrooms</t>
  </si>
  <si>
    <t>Instructional technology</t>
  </si>
  <si>
    <t>Approved:</t>
  </si>
  <si>
    <t>Dr. Sidney A. McPhee, President</t>
  </si>
  <si>
    <t>Date</t>
  </si>
  <si>
    <t xml:space="preserve">Compiled by:  </t>
  </si>
  <si>
    <t>Maria C. Knox</t>
  </si>
  <si>
    <t>Financial Management Analyst II</t>
  </si>
  <si>
    <t>Office of the University Provost</t>
  </si>
  <si>
    <t>TOTAL OF ORIGINAL FEE OF $15 PER STUDENTS (POOL 1)</t>
  </si>
  <si>
    <t>TOTAL OF ADDITIONAL FEES (POOL 2)</t>
  </si>
  <si>
    <t xml:space="preserve">F </t>
  </si>
  <si>
    <t>Enterprise Software</t>
  </si>
  <si>
    <t>Total category 8</t>
  </si>
  <si>
    <t>Emergency repair and replacement of</t>
  </si>
  <si>
    <t xml:space="preserve"> instructional technology</t>
  </si>
  <si>
    <t>615-898-5184</t>
  </si>
  <si>
    <t>2016-2017 Total Technology Access Fee</t>
  </si>
  <si>
    <t>F</t>
  </si>
  <si>
    <t>G</t>
  </si>
  <si>
    <t>Recurring costs for computer labs (includes student staffing)</t>
  </si>
  <si>
    <t>Description of Technology Access Fee Proposals &amp; Costs - July 1, 2018</t>
  </si>
  <si>
    <t>2018-2019</t>
  </si>
  <si>
    <t>Adaptive Technologies Computer Lab at Walker Library (1974)</t>
  </si>
  <si>
    <t>University Computer Lab at New Student Union (1975)</t>
  </si>
  <si>
    <t>University Print Management for Student Printing (1990)</t>
  </si>
  <si>
    <t>University Help Desk (1994)</t>
  </si>
  <si>
    <t>University Computer Lab at Walker Library (1972)</t>
  </si>
  <si>
    <t>Virtualization of Student Desktops  (1997)</t>
  </si>
  <si>
    <t>and computer labs (1999)</t>
  </si>
  <si>
    <t>University Computer Lab at BAS (1971)</t>
  </si>
  <si>
    <t>University Computer Lab at KOM (1979)</t>
  </si>
  <si>
    <t>Library electronic databases available on the Internet (1993)</t>
  </si>
  <si>
    <t>Various infrastructure projects from ITD in student academic space (1990)</t>
  </si>
  <si>
    <t>Purchase recurring annual maintenance/license for academic support software (1995)</t>
  </si>
  <si>
    <t>Campus emergency and scheduled repair and replacement (1968 and 1970)</t>
  </si>
  <si>
    <t>Adaptive Technologies Computer Lab at Walker Library equipment and software (1901)</t>
  </si>
  <si>
    <t>University Computer Lab at Walker Library computers and equipment (1917)</t>
  </si>
  <si>
    <t>University Computer Lab at KOM computers and servers (1936)</t>
  </si>
  <si>
    <t>Technology Upgrades to Wright Music Hall for Music (1904)</t>
  </si>
  <si>
    <t>Lecture Capture technology for the College of Education (1910)</t>
  </si>
  <si>
    <t>Technology Upgrades to VA 100 for Agribusiness Agriscience (1915)</t>
  </si>
  <si>
    <t>Technology Upgrades to Master Classrooms for the College of Business (1926)</t>
  </si>
  <si>
    <t>Technology Upgrades to MC 101, MC 103, AMG 153, and AMG 214 for Health and Human Performance (1930)</t>
  </si>
  <si>
    <t>Technology Upgrades to KOM 320 for Computer Science (1934)</t>
  </si>
  <si>
    <t>Equipment for Biology (1907)</t>
  </si>
  <si>
    <t>Equipment and Software for the College of Liberal Arts (1912)</t>
  </si>
  <si>
    <t>Software for Aerospace (1927)</t>
  </si>
  <si>
    <t>Equipment for the College of Behavioral and Health Sciences (1931)</t>
  </si>
  <si>
    <t>Technology Upgrades to Master Classrooms in the College of Media and Entertainment (1929)</t>
  </si>
  <si>
    <t>Equipment and Software for the College of Media and Entertainment (1933)</t>
  </si>
  <si>
    <t>Software for Economics and Finance (1935)</t>
  </si>
  <si>
    <t>Mr. Bruce Petryshak, Vice President and 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</si>
</sst>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0" applyFont="1"/>
    <xf numFmtId="164" fontId="2" fillId="0" borderId="0" xfId="1" applyNumberFormat="1" applyFont="1"/>
    <xf numFmtId="164" fontId="3" fillId="0" borderId="0" xfId="1" applyNumberFormat="1" applyFont="1"/>
    <xf numFmtId="164" fontId="0" fillId="0" borderId="0" xfId="1" applyNumberFormat="1" applyFont="1"/>
    <xf numFmtId="164" fontId="2" fillId="0" borderId="0" xfId="0" applyNumberFormat="1" applyFont="1"/>
    <xf numFmtId="0" fontId="4" fillId="0" borderId="0" xfId="0" applyFont="1"/>
    <xf numFmtId="164" fontId="4" fillId="0" borderId="0" xfId="1" applyNumberFormat="1" applyFont="1"/>
    <xf numFmtId="0" fontId="4" fillId="0" borderId="1" xfId="0" applyFont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49" fontId="4" fillId="0" borderId="0" xfId="0" applyNumberFormat="1" applyFont="1"/>
    <xf numFmtId="164" fontId="4" fillId="0" borderId="0" xfId="1" applyNumberFormat="1" applyFont="1" applyFill="1"/>
    <xf numFmtId="164" fontId="4" fillId="0" borderId="0" xfId="0" applyNumberFormat="1" applyFont="1"/>
    <xf numFmtId="164" fontId="4" fillId="0" borderId="1" xfId="1" applyNumberFormat="1" applyFont="1" applyBorder="1"/>
    <xf numFmtId="0" fontId="4" fillId="0" borderId="1" xfId="0" applyFont="1" applyBorder="1"/>
    <xf numFmtId="0" fontId="4" fillId="0" borderId="0" xfId="0" applyFont="1" applyBorder="1"/>
    <xf numFmtId="164" fontId="4" fillId="0" borderId="2" xfId="1" applyNumberFormat="1" applyFont="1" applyBorder="1"/>
    <xf numFmtId="164" fontId="4" fillId="0" borderId="3" xfId="1" applyNumberFormat="1" applyFont="1" applyBorder="1"/>
    <xf numFmtId="164" fontId="4" fillId="0" borderId="3" xfId="0" applyNumberFormat="1" applyFont="1" applyBorder="1"/>
    <xf numFmtId="0" fontId="4" fillId="2" borderId="0" xfId="0" applyFont="1" applyFill="1" applyBorder="1"/>
    <xf numFmtId="0" fontId="4" fillId="0" borderId="0" xfId="0" applyFont="1" applyFill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/>
    <xf numFmtId="164" fontId="0" fillId="0" borderId="0" xfId="1" applyNumberFormat="1" applyFont="1" applyFill="1"/>
    <xf numFmtId="0" fontId="2" fillId="0" borderId="0" xfId="0" applyFont="1" applyAlignment="1">
      <alignment horizontal="center"/>
    </xf>
    <xf numFmtId="164" fontId="4" fillId="0" borderId="0" xfId="0" applyNumberFormat="1" applyFont="1" applyFill="1"/>
    <xf numFmtId="164" fontId="0" fillId="0" borderId="0" xfId="1" applyNumberFormat="1" applyFont="1" applyFill="1" applyBorder="1"/>
    <xf numFmtId="164" fontId="4" fillId="0" borderId="0" xfId="1" applyNumberFormat="1" applyFont="1" applyAlignment="1">
      <alignment horizontal="right"/>
    </xf>
    <xf numFmtId="164" fontId="6" fillId="0" borderId="0" xfId="1" applyNumberFormat="1" applyFont="1" applyFill="1"/>
    <xf numFmtId="164" fontId="2" fillId="0" borderId="1" xfId="1" applyNumberFormat="1" applyFont="1" applyBorder="1"/>
    <xf numFmtId="164" fontId="2" fillId="0" borderId="0" xfId="1" applyNumberFormat="1" applyFont="1" applyBorder="1"/>
    <xf numFmtId="164" fontId="3" fillId="0" borderId="0" xfId="0" applyNumberFormat="1" applyFont="1"/>
    <xf numFmtId="164" fontId="4" fillId="0" borderId="0" xfId="1" applyNumberFormat="1" applyFont="1" applyBorder="1"/>
    <xf numFmtId="1" fontId="4" fillId="0" borderId="0" xfId="0" applyNumberFormat="1" applyFont="1"/>
    <xf numFmtId="0" fontId="2" fillId="0" borderId="0" xfId="0" applyFont="1" applyFill="1"/>
    <xf numFmtId="164" fontId="2" fillId="0" borderId="0" xfId="1" applyNumberFormat="1" applyFont="1" applyFill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abSelected="1" topLeftCell="A10" zoomScaleNormal="100" workbookViewId="0">
      <selection activeCell="A11" sqref="A11:E11"/>
    </sheetView>
  </sheetViews>
  <sheetFormatPr defaultRowHeight="12.75" x14ac:dyDescent="0.2"/>
  <cols>
    <col min="1" max="1" width="10.42578125" style="9" bestFit="1" customWidth="1"/>
    <col min="2" max="2" width="3.7109375" style="8" customWidth="1"/>
    <col min="3" max="3" width="32.5703125" style="8" bestFit="1" customWidth="1"/>
    <col min="4" max="4" width="2.7109375" style="8" customWidth="1"/>
    <col min="5" max="5" width="9.7109375" style="9" customWidth="1"/>
    <col min="6" max="6" width="3.7109375" style="8" customWidth="1"/>
    <col min="7" max="7" width="12.28515625" style="8" bestFit="1" customWidth="1"/>
    <col min="8" max="8" width="2.5703125" style="8" bestFit="1" customWidth="1"/>
    <col min="9" max="9" width="46.7109375" style="8" bestFit="1" customWidth="1"/>
    <col min="10" max="10" width="3.7109375" style="8" customWidth="1"/>
    <col min="11" max="11" width="13.28515625" style="8" bestFit="1" customWidth="1"/>
    <col min="12" max="12" width="3.7109375" style="8" customWidth="1"/>
    <col min="13" max="13" width="11.28515625" style="9" customWidth="1"/>
    <col min="14" max="14" width="3.7109375" style="8" customWidth="1"/>
    <col min="15" max="15" width="46.7109375" style="8" bestFit="1" customWidth="1"/>
    <col min="16" max="16" width="3.7109375" style="8" customWidth="1"/>
    <col min="17" max="17" width="13.140625" style="9" bestFit="1" customWidth="1"/>
    <col min="18" max="18" width="3.7109375" style="8" customWidth="1"/>
    <col min="19" max="16384" width="9.140625" style="8"/>
  </cols>
  <sheetData>
    <row r="1" spans="1:18" x14ac:dyDescent="0.2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s="1" customForma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4" spans="1:18" s="1" customFormat="1" x14ac:dyDescent="0.2">
      <c r="A4" s="44" t="s">
        <v>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8" s="1" customFormat="1" x14ac:dyDescent="0.2">
      <c r="A5" s="44" t="s">
        <v>69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s="1" customFormat="1" x14ac:dyDescent="0.2">
      <c r="A6" s="44" t="s">
        <v>10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11" spans="1:18" x14ac:dyDescent="0.2">
      <c r="A11" s="43" t="s">
        <v>5</v>
      </c>
      <c r="B11" s="43"/>
      <c r="C11" s="43"/>
      <c r="D11" s="43"/>
      <c r="E11" s="43"/>
      <c r="F11" s="11"/>
      <c r="G11" s="43" t="s">
        <v>6</v>
      </c>
      <c r="H11" s="43"/>
      <c r="I11" s="43"/>
      <c r="J11" s="43"/>
      <c r="K11" s="43"/>
      <c r="L11" s="11"/>
      <c r="M11" s="47" t="s">
        <v>64</v>
      </c>
      <c r="N11" s="47"/>
      <c r="O11" s="47"/>
      <c r="P11" s="47"/>
      <c r="Q11" s="47"/>
      <c r="R11" s="11"/>
    </row>
    <row r="12" spans="1:18" x14ac:dyDescent="0.2">
      <c r="A12" s="46" t="s">
        <v>7</v>
      </c>
      <c r="B12" s="46"/>
      <c r="C12" s="46"/>
      <c r="D12" s="46"/>
      <c r="E12" s="46"/>
      <c r="F12" s="11"/>
      <c r="G12" s="46" t="s">
        <v>8</v>
      </c>
      <c r="H12" s="46"/>
      <c r="I12" s="46"/>
      <c r="J12" s="46"/>
      <c r="K12" s="46"/>
      <c r="L12" s="12"/>
      <c r="M12" s="46" t="s">
        <v>9</v>
      </c>
      <c r="N12" s="46"/>
      <c r="O12" s="46"/>
      <c r="P12" s="46"/>
      <c r="Q12" s="46"/>
      <c r="R12" s="11"/>
    </row>
    <row r="13" spans="1:18" x14ac:dyDescent="0.2">
      <c r="F13" s="11"/>
      <c r="L13" s="11"/>
      <c r="R13" s="11"/>
    </row>
    <row r="14" spans="1:18" x14ac:dyDescent="0.2">
      <c r="C14" s="43" t="s">
        <v>4</v>
      </c>
      <c r="D14" s="43"/>
      <c r="E14" s="43"/>
      <c r="F14" s="11"/>
      <c r="G14" s="13"/>
      <c r="H14" s="13"/>
      <c r="I14" s="43" t="s">
        <v>4</v>
      </c>
      <c r="J14" s="43"/>
      <c r="K14" s="43"/>
      <c r="L14" s="12"/>
      <c r="M14" s="14"/>
      <c r="N14" s="13"/>
      <c r="O14" s="43" t="s">
        <v>4</v>
      </c>
      <c r="P14" s="43"/>
      <c r="Q14" s="43"/>
      <c r="R14" s="12"/>
    </row>
    <row r="15" spans="1:18" x14ac:dyDescent="0.2">
      <c r="A15" s="15" t="s">
        <v>1</v>
      </c>
      <c r="C15" s="10" t="s">
        <v>2</v>
      </c>
      <c r="E15" s="15" t="s">
        <v>3</v>
      </c>
      <c r="F15" s="11"/>
      <c r="G15" s="10" t="s">
        <v>1</v>
      </c>
      <c r="I15" s="10" t="s">
        <v>2</v>
      </c>
      <c r="K15" s="10" t="s">
        <v>3</v>
      </c>
      <c r="L15" s="12"/>
      <c r="M15" s="15" t="s">
        <v>1</v>
      </c>
      <c r="N15" s="13"/>
      <c r="O15" s="10" t="s">
        <v>2</v>
      </c>
      <c r="P15" s="13"/>
      <c r="Q15" s="15" t="s">
        <v>3</v>
      </c>
      <c r="R15" s="11"/>
    </row>
    <row r="16" spans="1:18" x14ac:dyDescent="0.2">
      <c r="A16" s="9">
        <f>+DESCRIPTION!H16+DESCRIPTION!H22</f>
        <v>560400</v>
      </c>
      <c r="B16" s="40">
        <v>1</v>
      </c>
      <c r="C16" s="8" t="s">
        <v>39</v>
      </c>
      <c r="F16" s="11"/>
      <c r="G16" s="9">
        <f>SUM(DESCRIPTION!H35:H95)</f>
        <v>3757700</v>
      </c>
      <c r="H16" s="40">
        <v>1</v>
      </c>
      <c r="I16" s="8" t="s">
        <v>39</v>
      </c>
      <c r="K16" s="9">
        <f>+DESCRIPTION!H35</f>
        <v>581144</v>
      </c>
      <c r="L16" s="11"/>
      <c r="M16" s="9">
        <f>+G16+A16</f>
        <v>4318100</v>
      </c>
      <c r="N16" s="40">
        <v>1</v>
      </c>
      <c r="O16" s="8" t="s">
        <v>39</v>
      </c>
      <c r="Q16" s="9">
        <f>+K16+E16</f>
        <v>581144</v>
      </c>
      <c r="R16" s="11"/>
    </row>
    <row r="17" spans="1:18" x14ac:dyDescent="0.2">
      <c r="B17" s="40"/>
      <c r="C17" s="8" t="s">
        <v>40</v>
      </c>
      <c r="F17" s="11"/>
      <c r="H17" s="40"/>
      <c r="I17" s="8" t="s">
        <v>40</v>
      </c>
      <c r="L17" s="11"/>
      <c r="N17" s="40"/>
      <c r="O17" s="8" t="s">
        <v>40</v>
      </c>
      <c r="R17" s="11"/>
    </row>
    <row r="18" spans="1:18" x14ac:dyDescent="0.2">
      <c r="B18" s="40"/>
      <c r="C18" s="8" t="s">
        <v>16</v>
      </c>
      <c r="F18" s="11"/>
      <c r="H18" s="40"/>
      <c r="I18" s="8" t="s">
        <v>16</v>
      </c>
      <c r="L18" s="11"/>
      <c r="N18" s="40"/>
      <c r="O18" s="8" t="s">
        <v>16</v>
      </c>
      <c r="R18" s="11"/>
    </row>
    <row r="19" spans="1:18" x14ac:dyDescent="0.2">
      <c r="B19" s="40">
        <v>2</v>
      </c>
      <c r="C19" s="8" t="s">
        <v>15</v>
      </c>
      <c r="F19" s="11"/>
      <c r="H19" s="40">
        <v>2</v>
      </c>
      <c r="I19" s="8" t="s">
        <v>15</v>
      </c>
      <c r="K19" s="17">
        <f>+DESCRIPTION!H45</f>
        <v>123658</v>
      </c>
      <c r="L19" s="11"/>
      <c r="N19" s="40">
        <v>2</v>
      </c>
      <c r="O19" s="8" t="s">
        <v>15</v>
      </c>
      <c r="Q19" s="9">
        <f t="shared" ref="Q19:Q26" si="0">+K19+E19</f>
        <v>123658</v>
      </c>
      <c r="R19" s="11"/>
    </row>
    <row r="20" spans="1:18" x14ac:dyDescent="0.2">
      <c r="B20" s="40">
        <v>3</v>
      </c>
      <c r="C20" s="8" t="s">
        <v>47</v>
      </c>
      <c r="F20" s="11"/>
      <c r="H20" s="40">
        <v>3</v>
      </c>
      <c r="I20" s="8" t="s">
        <v>12</v>
      </c>
      <c r="K20" s="18">
        <f>+DESCRIPTION!H57</f>
        <v>542421</v>
      </c>
      <c r="L20" s="11"/>
      <c r="N20" s="40">
        <v>3</v>
      </c>
      <c r="O20" s="8" t="s">
        <v>12</v>
      </c>
      <c r="Q20" s="9">
        <f t="shared" si="0"/>
        <v>542421</v>
      </c>
      <c r="R20" s="11"/>
    </row>
    <row r="21" spans="1:18" x14ac:dyDescent="0.2">
      <c r="B21" s="40">
        <v>4</v>
      </c>
      <c r="C21" s="8" t="s">
        <v>48</v>
      </c>
      <c r="F21" s="11"/>
      <c r="H21" s="40">
        <v>4</v>
      </c>
      <c r="I21" s="8" t="s">
        <v>13</v>
      </c>
      <c r="K21" s="32">
        <f>+DESCRIPTION!H69</f>
        <v>868089</v>
      </c>
      <c r="L21" s="11"/>
      <c r="N21" s="40">
        <v>4</v>
      </c>
      <c r="O21" s="8" t="s">
        <v>13</v>
      </c>
      <c r="Q21" s="9">
        <f t="shared" si="0"/>
        <v>868089</v>
      </c>
      <c r="R21" s="11"/>
    </row>
    <row r="22" spans="1:18" x14ac:dyDescent="0.2">
      <c r="B22" s="40">
        <v>5</v>
      </c>
      <c r="C22" s="8" t="s">
        <v>41</v>
      </c>
      <c r="E22" s="9">
        <f>+DESCRIPTION!H16</f>
        <v>450722</v>
      </c>
      <c r="F22" s="11"/>
      <c r="H22" s="40">
        <v>5</v>
      </c>
      <c r="I22" s="8" t="s">
        <v>46</v>
      </c>
      <c r="K22" s="18">
        <f>+DESCRIPTION!H77</f>
        <v>482500</v>
      </c>
      <c r="L22" s="11"/>
      <c r="N22" s="40">
        <v>5</v>
      </c>
      <c r="O22" s="8" t="s">
        <v>41</v>
      </c>
      <c r="Q22" s="9">
        <f t="shared" si="0"/>
        <v>933222</v>
      </c>
      <c r="R22" s="11"/>
    </row>
    <row r="23" spans="1:18" x14ac:dyDescent="0.2">
      <c r="B23" s="40">
        <v>6</v>
      </c>
      <c r="C23" s="8" t="s">
        <v>14</v>
      </c>
      <c r="F23" s="11"/>
      <c r="H23" s="40">
        <v>6</v>
      </c>
      <c r="I23" s="8" t="s">
        <v>14</v>
      </c>
      <c r="K23" s="18">
        <f>+DESCRIPTION!H83</f>
        <v>400000</v>
      </c>
      <c r="L23" s="11"/>
      <c r="N23" s="40">
        <v>6</v>
      </c>
      <c r="O23" s="8" t="s">
        <v>14</v>
      </c>
      <c r="Q23" s="9">
        <f t="shared" si="0"/>
        <v>400000</v>
      </c>
      <c r="R23" s="11"/>
    </row>
    <row r="24" spans="1:18" x14ac:dyDescent="0.2">
      <c r="B24" s="40">
        <v>7</v>
      </c>
      <c r="C24" s="8" t="s">
        <v>61</v>
      </c>
      <c r="E24" s="9">
        <f>+DESCRIPTION!H22</f>
        <v>109678</v>
      </c>
      <c r="F24" s="11"/>
      <c r="H24" s="40">
        <v>7</v>
      </c>
      <c r="I24" s="8" t="s">
        <v>43</v>
      </c>
      <c r="K24" s="18">
        <f>+DESCRIPTION!H89</f>
        <v>273437</v>
      </c>
      <c r="L24" s="11"/>
      <c r="N24" s="40">
        <v>7</v>
      </c>
      <c r="O24" s="8" t="s">
        <v>43</v>
      </c>
      <c r="Q24" s="9">
        <f t="shared" si="0"/>
        <v>383115</v>
      </c>
      <c r="R24" s="11"/>
    </row>
    <row r="25" spans="1:18" x14ac:dyDescent="0.2">
      <c r="B25" s="40"/>
      <c r="C25" s="8" t="s">
        <v>62</v>
      </c>
      <c r="F25" s="11"/>
      <c r="H25" s="16"/>
      <c r="I25" s="8" t="s">
        <v>42</v>
      </c>
      <c r="K25" s="18"/>
      <c r="L25" s="11"/>
      <c r="N25" s="16"/>
      <c r="O25" s="8" t="s">
        <v>42</v>
      </c>
      <c r="R25" s="11"/>
    </row>
    <row r="26" spans="1:18" x14ac:dyDescent="0.2">
      <c r="B26" s="8">
        <v>8</v>
      </c>
      <c r="C26" s="8" t="s">
        <v>59</v>
      </c>
      <c r="F26" s="11"/>
      <c r="H26" s="8">
        <v>8</v>
      </c>
      <c r="I26" s="8" t="s">
        <v>59</v>
      </c>
      <c r="K26" s="18">
        <f>+DESCRIPTION!H95</f>
        <v>486451</v>
      </c>
      <c r="L26" s="11"/>
      <c r="N26" s="8">
        <v>8</v>
      </c>
      <c r="O26" s="8" t="s">
        <v>59</v>
      </c>
      <c r="Q26" s="9">
        <f t="shared" si="0"/>
        <v>486451</v>
      </c>
      <c r="R26" s="11"/>
    </row>
    <row r="27" spans="1:18" x14ac:dyDescent="0.2">
      <c r="F27" s="11"/>
      <c r="L27" s="11"/>
      <c r="N27" s="16"/>
      <c r="R27" s="11"/>
    </row>
    <row r="28" spans="1:18" x14ac:dyDescent="0.2">
      <c r="F28" s="11"/>
      <c r="L28" s="11"/>
      <c r="R28" s="11"/>
    </row>
    <row r="29" spans="1:18" x14ac:dyDescent="0.2">
      <c r="F29" s="11"/>
      <c r="L29" s="11"/>
      <c r="N29" s="16"/>
      <c r="R29" s="11"/>
    </row>
    <row r="30" spans="1:18" x14ac:dyDescent="0.2">
      <c r="A30" s="19" t="s">
        <v>11</v>
      </c>
      <c r="E30" s="19" t="s">
        <v>11</v>
      </c>
      <c r="F30" s="11"/>
      <c r="G30" s="20" t="s">
        <v>11</v>
      </c>
      <c r="K30" s="20" t="s">
        <v>11</v>
      </c>
      <c r="L30" s="11"/>
      <c r="M30" s="9" t="s">
        <v>11</v>
      </c>
      <c r="N30" s="21"/>
      <c r="O30" s="21"/>
      <c r="P30" s="21"/>
      <c r="Q30" s="9" t="s">
        <v>11</v>
      </c>
      <c r="R30" s="11"/>
    </row>
    <row r="31" spans="1:18" ht="13.5" thickBot="1" x14ac:dyDescent="0.25">
      <c r="A31" s="22">
        <f>SUM(A16)</f>
        <v>560400</v>
      </c>
      <c r="E31" s="23">
        <f>SUM(E16:E24)</f>
        <v>560400</v>
      </c>
      <c r="F31" s="11"/>
      <c r="G31" s="23">
        <f>SUM(G16)</f>
        <v>3757700</v>
      </c>
      <c r="K31" s="24">
        <f>SUM(K16:K27)</f>
        <v>3757700</v>
      </c>
      <c r="L31" s="25"/>
      <c r="M31" s="22">
        <f>SUM(M16:M28)</f>
        <v>4318100</v>
      </c>
      <c r="Q31" s="23">
        <f>SUM(Q16:Q28)</f>
        <v>4318100</v>
      </c>
      <c r="R31" s="11"/>
    </row>
    <row r="32" spans="1:18" ht="13.5" thickTop="1" x14ac:dyDescent="0.2">
      <c r="F32" s="11"/>
      <c r="L32" s="25"/>
      <c r="R32" s="11"/>
    </row>
    <row r="33" spans="3:18" x14ac:dyDescent="0.2">
      <c r="F33" s="26"/>
      <c r="R33" s="26"/>
    </row>
    <row r="34" spans="3:18" x14ac:dyDescent="0.2">
      <c r="F34" s="26"/>
      <c r="R34" s="26"/>
    </row>
    <row r="35" spans="3:18" x14ac:dyDescent="0.2">
      <c r="F35" s="26"/>
      <c r="R35" s="26"/>
    </row>
    <row r="36" spans="3:18" x14ac:dyDescent="0.2">
      <c r="F36" s="26"/>
      <c r="G36" s="8" t="s">
        <v>49</v>
      </c>
      <c r="I36" s="20"/>
      <c r="K36" s="20"/>
      <c r="R36" s="26"/>
    </row>
    <row r="37" spans="3:18" x14ac:dyDescent="0.2">
      <c r="F37" s="26"/>
      <c r="I37" s="26" t="s">
        <v>99</v>
      </c>
      <c r="K37" s="8" t="s">
        <v>51</v>
      </c>
      <c r="R37" s="26"/>
    </row>
    <row r="38" spans="3:18" x14ac:dyDescent="0.2">
      <c r="F38" s="26"/>
      <c r="I38" s="26"/>
      <c r="R38" s="26"/>
    </row>
    <row r="39" spans="3:18" x14ac:dyDescent="0.2">
      <c r="F39" s="26"/>
      <c r="I39" s="26"/>
      <c r="R39" s="26"/>
    </row>
    <row r="40" spans="3:18" x14ac:dyDescent="0.2">
      <c r="F40" s="26"/>
      <c r="I40" s="26"/>
      <c r="R40" s="26"/>
    </row>
    <row r="41" spans="3:18" x14ac:dyDescent="0.2">
      <c r="F41" s="26"/>
      <c r="R41" s="26"/>
    </row>
    <row r="42" spans="3:18" x14ac:dyDescent="0.2">
      <c r="C42" s="27"/>
      <c r="F42" s="26"/>
      <c r="R42" s="26"/>
    </row>
    <row r="43" spans="3:18" x14ac:dyDescent="0.2">
      <c r="F43" s="26"/>
      <c r="I43" s="20"/>
      <c r="K43" s="20"/>
      <c r="R43" s="26"/>
    </row>
    <row r="44" spans="3:18" x14ac:dyDescent="0.2">
      <c r="F44" s="26"/>
      <c r="I44" s="8" t="s">
        <v>50</v>
      </c>
      <c r="K44" s="8" t="s">
        <v>51</v>
      </c>
      <c r="R44" s="26"/>
    </row>
    <row r="51" spans="2:3" x14ac:dyDescent="0.2">
      <c r="B51" s="34" t="s">
        <v>52</v>
      </c>
      <c r="C51" s="8" t="s">
        <v>53</v>
      </c>
    </row>
    <row r="52" spans="2:3" x14ac:dyDescent="0.2">
      <c r="C52" s="8" t="s">
        <v>54</v>
      </c>
    </row>
    <row r="53" spans="2:3" x14ac:dyDescent="0.2">
      <c r="C53" s="8" t="s">
        <v>17</v>
      </c>
    </row>
    <row r="54" spans="2:3" x14ac:dyDescent="0.2">
      <c r="C54" s="8" t="s">
        <v>55</v>
      </c>
    </row>
    <row r="55" spans="2:3" x14ac:dyDescent="0.2">
      <c r="C55" s="8" t="s">
        <v>63</v>
      </c>
    </row>
  </sheetData>
  <mergeCells count="14">
    <mergeCell ref="G11:K11"/>
    <mergeCell ref="C14:E14"/>
    <mergeCell ref="I14:K14"/>
    <mergeCell ref="O14:Q14"/>
    <mergeCell ref="A1:R1"/>
    <mergeCell ref="A2:R2"/>
    <mergeCell ref="A4:R4"/>
    <mergeCell ref="A5:R5"/>
    <mergeCell ref="A6:R6"/>
    <mergeCell ref="A12:E12"/>
    <mergeCell ref="G12:K12"/>
    <mergeCell ref="M11:Q11"/>
    <mergeCell ref="M12:Q12"/>
    <mergeCell ref="A11:E11"/>
  </mergeCells>
  <phoneticPr fontId="0" type="noConversion"/>
  <pageMargins left="0.75" right="0.75" top="1" bottom="1" header="0.5" footer="0.5"/>
  <pageSetup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zoomScaleNormal="100" workbookViewId="0">
      <selection activeCell="A36" sqref="A36"/>
    </sheetView>
  </sheetViews>
  <sheetFormatPr defaultRowHeight="12.75" x14ac:dyDescent="0.2"/>
  <cols>
    <col min="1" max="2" width="4" customWidth="1"/>
    <col min="3" max="3" width="73.28515625" customWidth="1"/>
    <col min="4" max="4" width="3.5703125" customWidth="1"/>
    <col min="5" max="5" width="16.5703125" customWidth="1"/>
    <col min="6" max="6" width="2.7109375" customWidth="1"/>
    <col min="7" max="7" width="11.5703125" style="6" bestFit="1" customWidth="1"/>
    <col min="8" max="8" width="15.42578125" style="6" bestFit="1" customWidth="1"/>
    <col min="10" max="10" width="14" bestFit="1" customWidth="1"/>
  </cols>
  <sheetData>
    <row r="1" spans="1:11" s="1" customFormat="1" x14ac:dyDescent="0.2">
      <c r="A1" s="1" t="s">
        <v>19</v>
      </c>
      <c r="G1" s="4"/>
      <c r="H1" s="4"/>
    </row>
    <row r="2" spans="1:11" s="1" customFormat="1" x14ac:dyDescent="0.2">
      <c r="G2" s="4"/>
      <c r="H2" s="4"/>
    </row>
    <row r="3" spans="1:11" s="1" customFormat="1" ht="18" x14ac:dyDescent="0.25">
      <c r="C3" s="3" t="s">
        <v>68</v>
      </c>
      <c r="E3" s="3"/>
      <c r="F3" s="3"/>
      <c r="G3" s="5"/>
      <c r="H3" s="5"/>
      <c r="I3" s="3"/>
      <c r="J3" s="3"/>
      <c r="K3" s="3"/>
    </row>
    <row r="4" spans="1:11" s="1" customFormat="1" ht="18" x14ac:dyDescent="0.25">
      <c r="C4" s="31"/>
      <c r="D4" s="3"/>
      <c r="E4" s="3"/>
      <c r="F4" s="3"/>
      <c r="I4" s="3"/>
      <c r="J4" s="3"/>
      <c r="K4" s="3"/>
    </row>
    <row r="5" spans="1:11" s="1" customFormat="1" ht="18" x14ac:dyDescent="0.25">
      <c r="E5" s="3"/>
      <c r="F5" s="3"/>
      <c r="I5" s="3"/>
      <c r="J5" s="3"/>
      <c r="K5" s="3"/>
    </row>
    <row r="6" spans="1:11" s="1" customFormat="1" ht="18" x14ac:dyDescent="0.25">
      <c r="C6" s="3" t="s">
        <v>20</v>
      </c>
      <c r="E6" s="3"/>
      <c r="F6" s="3"/>
      <c r="G6" s="5"/>
      <c r="H6" s="5"/>
      <c r="I6" s="3"/>
      <c r="J6" s="3"/>
      <c r="K6" s="3"/>
    </row>
    <row r="7" spans="1:11" x14ac:dyDescent="0.2">
      <c r="C7" t="s">
        <v>44</v>
      </c>
    </row>
    <row r="9" spans="1:11" s="1" customFormat="1" x14ac:dyDescent="0.2">
      <c r="A9" s="1">
        <v>5</v>
      </c>
      <c r="B9" s="1" t="s">
        <v>67</v>
      </c>
      <c r="G9" s="4"/>
      <c r="H9" s="4"/>
    </row>
    <row r="10" spans="1:11" x14ac:dyDescent="0.2">
      <c r="B10" t="s">
        <v>22</v>
      </c>
      <c r="C10" s="26" t="s">
        <v>74</v>
      </c>
      <c r="D10" s="29"/>
      <c r="E10" s="29"/>
      <c r="F10" s="29"/>
      <c r="G10" s="30">
        <v>45000</v>
      </c>
    </row>
    <row r="11" spans="1:11" x14ac:dyDescent="0.2">
      <c r="B11" t="s">
        <v>26</v>
      </c>
      <c r="C11" s="26" t="s">
        <v>70</v>
      </c>
      <c r="D11" s="29"/>
      <c r="E11" s="29"/>
      <c r="F11" s="29"/>
      <c r="G11" s="30">
        <v>31000</v>
      </c>
    </row>
    <row r="12" spans="1:11" x14ac:dyDescent="0.2">
      <c r="B12" t="s">
        <v>28</v>
      </c>
      <c r="C12" s="26" t="s">
        <v>71</v>
      </c>
      <c r="D12" s="29"/>
      <c r="E12" s="29"/>
      <c r="F12" s="29"/>
      <c r="G12" s="30">
        <v>13000</v>
      </c>
    </row>
    <row r="13" spans="1:11" x14ac:dyDescent="0.2">
      <c r="B13" s="8" t="s">
        <v>29</v>
      </c>
      <c r="C13" s="26" t="s">
        <v>72</v>
      </c>
      <c r="D13" s="29"/>
      <c r="E13" s="30"/>
      <c r="F13" s="29"/>
      <c r="G13" s="33">
        <v>262722</v>
      </c>
    </row>
    <row r="14" spans="1:11" x14ac:dyDescent="0.2">
      <c r="B14" s="8" t="s">
        <v>58</v>
      </c>
      <c r="C14" s="26" t="s">
        <v>73</v>
      </c>
      <c r="D14" s="29"/>
      <c r="E14" s="29"/>
      <c r="F14" s="29"/>
      <c r="G14" s="30">
        <v>99000</v>
      </c>
    </row>
    <row r="15" spans="1:11" x14ac:dyDescent="0.2">
      <c r="C15" s="29"/>
      <c r="G15" s="33"/>
    </row>
    <row r="16" spans="1:11" x14ac:dyDescent="0.2">
      <c r="C16" s="29"/>
      <c r="E16" s="1" t="s">
        <v>34</v>
      </c>
      <c r="G16" s="33"/>
      <c r="H16" s="4">
        <f>SUM(G10:G14)</f>
        <v>450722</v>
      </c>
      <c r="J16" s="6"/>
    </row>
    <row r="17" spans="1:11" x14ac:dyDescent="0.2">
      <c r="C17" s="29"/>
      <c r="E17" s="1"/>
      <c r="G17" s="33"/>
      <c r="H17" s="4"/>
      <c r="J17" s="6"/>
    </row>
    <row r="18" spans="1:11" x14ac:dyDescent="0.2">
      <c r="J18" s="2"/>
    </row>
    <row r="19" spans="1:11" x14ac:dyDescent="0.2">
      <c r="A19" s="1">
        <v>7</v>
      </c>
      <c r="B19" s="1" t="s">
        <v>18</v>
      </c>
      <c r="H19" s="4"/>
      <c r="J19" s="2"/>
    </row>
    <row r="20" spans="1:11" x14ac:dyDescent="0.2">
      <c r="B20" t="s">
        <v>36</v>
      </c>
      <c r="C20" s="26" t="s">
        <v>82</v>
      </c>
      <c r="D20" s="26"/>
      <c r="E20" s="30"/>
      <c r="G20" s="30">
        <v>109678</v>
      </c>
      <c r="H20" s="4"/>
      <c r="J20" s="2"/>
    </row>
    <row r="21" spans="1:11" x14ac:dyDescent="0.2">
      <c r="H21" s="4"/>
      <c r="J21" s="2"/>
    </row>
    <row r="22" spans="1:11" x14ac:dyDescent="0.2">
      <c r="E22" s="1" t="s">
        <v>37</v>
      </c>
      <c r="H22" s="36">
        <f>+G20</f>
        <v>109678</v>
      </c>
      <c r="J22" s="2"/>
    </row>
    <row r="23" spans="1:11" x14ac:dyDescent="0.2">
      <c r="E23" s="1"/>
      <c r="H23" s="37"/>
      <c r="J23" s="2"/>
    </row>
    <row r="24" spans="1:11" x14ac:dyDescent="0.2">
      <c r="E24" s="1"/>
      <c r="H24" s="4"/>
      <c r="J24" s="2"/>
    </row>
    <row r="25" spans="1:11" ht="18" x14ac:dyDescent="0.25">
      <c r="A25" s="1" t="s">
        <v>56</v>
      </c>
      <c r="C25" s="3"/>
      <c r="E25" s="1"/>
      <c r="H25" s="4">
        <f>SUM(H16:H22)</f>
        <v>560400</v>
      </c>
      <c r="J25" s="2"/>
      <c r="K25" s="2"/>
    </row>
    <row r="26" spans="1:11" s="1" customFormat="1" x14ac:dyDescent="0.2">
      <c r="J26" s="7"/>
    </row>
    <row r="28" spans="1:11" s="3" customFormat="1" ht="18" x14ac:dyDescent="0.25">
      <c r="C28" s="3" t="s">
        <v>25</v>
      </c>
      <c r="G28" s="5"/>
      <c r="H28" s="5"/>
    </row>
    <row r="29" spans="1:11" s="3" customFormat="1" ht="18" x14ac:dyDescent="0.25">
      <c r="G29" s="5"/>
      <c r="H29" s="5"/>
      <c r="J29" s="38"/>
    </row>
    <row r="30" spans="1:11" s="3" customFormat="1" ht="12.75" customHeight="1" x14ac:dyDescent="0.25">
      <c r="A30" s="1">
        <v>1</v>
      </c>
      <c r="B30" s="1" t="s">
        <v>21</v>
      </c>
      <c r="C30" s="1"/>
      <c r="D30" s="1"/>
      <c r="E30" s="1"/>
      <c r="F30" s="1"/>
      <c r="G30" s="4"/>
      <c r="H30" s="4"/>
    </row>
    <row r="31" spans="1:11" s="3" customFormat="1" ht="12.75" customHeight="1" x14ac:dyDescent="0.25">
      <c r="A31"/>
      <c r="B31" t="s">
        <v>22</v>
      </c>
      <c r="C31" s="8" t="s">
        <v>75</v>
      </c>
      <c r="D31"/>
      <c r="E31"/>
      <c r="F31"/>
      <c r="G31" s="6">
        <v>156459</v>
      </c>
      <c r="H31" s="6"/>
    </row>
    <row r="32" spans="1:11" s="3" customFormat="1" ht="12.75" customHeight="1" x14ac:dyDescent="0.25">
      <c r="A32"/>
      <c r="B32" t="s">
        <v>26</v>
      </c>
      <c r="C32" t="s">
        <v>23</v>
      </c>
      <c r="D32"/>
      <c r="E32"/>
      <c r="F32"/>
      <c r="G32" s="6"/>
      <c r="H32" s="6"/>
    </row>
    <row r="33" spans="1:8" s="3" customFormat="1" ht="12.75" customHeight="1" x14ac:dyDescent="0.25">
      <c r="A33"/>
      <c r="B33"/>
      <c r="C33" s="8" t="s">
        <v>76</v>
      </c>
      <c r="D33"/>
      <c r="E33"/>
      <c r="F33"/>
      <c r="G33" s="6">
        <v>424685</v>
      </c>
      <c r="H33" s="6"/>
    </row>
    <row r="34" spans="1:8" s="3" customFormat="1" ht="12.75" customHeight="1" x14ac:dyDescent="0.25">
      <c r="A34"/>
      <c r="B34"/>
      <c r="C34"/>
      <c r="D34"/>
      <c r="E34"/>
      <c r="F34"/>
      <c r="G34" s="6"/>
      <c r="H34" s="6"/>
    </row>
    <row r="35" spans="1:8" s="3" customFormat="1" ht="12.75" customHeight="1" x14ac:dyDescent="0.25">
      <c r="A35"/>
      <c r="D35" s="5"/>
      <c r="E35" s="1" t="s">
        <v>24</v>
      </c>
      <c r="F35"/>
      <c r="G35" s="6"/>
      <c r="H35" s="4">
        <f>SUM(G31:G34)</f>
        <v>581144</v>
      </c>
    </row>
    <row r="36" spans="1:8" s="3" customFormat="1" ht="12.75" customHeight="1" x14ac:dyDescent="0.25">
      <c r="D36" s="5"/>
      <c r="G36" s="5"/>
      <c r="H36" s="5"/>
    </row>
    <row r="38" spans="1:8" s="1" customFormat="1" x14ac:dyDescent="0.2">
      <c r="A38" s="1">
        <v>2</v>
      </c>
      <c r="B38" s="1" t="s">
        <v>15</v>
      </c>
      <c r="G38" s="4"/>
      <c r="H38" s="4"/>
    </row>
    <row r="39" spans="1:8" x14ac:dyDescent="0.2">
      <c r="B39" t="s">
        <v>22</v>
      </c>
      <c r="C39" s="26" t="s">
        <v>83</v>
      </c>
      <c r="D39" s="29"/>
      <c r="E39" s="29"/>
      <c r="F39" s="29"/>
      <c r="G39" s="30">
        <v>34182</v>
      </c>
    </row>
    <row r="40" spans="1:8" x14ac:dyDescent="0.2">
      <c r="B40" t="s">
        <v>26</v>
      </c>
      <c r="C40" s="26" t="s">
        <v>84</v>
      </c>
      <c r="D40" s="29"/>
      <c r="E40" s="29"/>
      <c r="F40" s="29"/>
      <c r="G40" s="30">
        <v>45416</v>
      </c>
    </row>
    <row r="41" spans="1:8" x14ac:dyDescent="0.2">
      <c r="B41" t="s">
        <v>27</v>
      </c>
      <c r="C41" s="26" t="s">
        <v>85</v>
      </c>
      <c r="D41" s="29"/>
      <c r="E41" s="29"/>
      <c r="F41" s="29"/>
      <c r="G41" s="30">
        <v>44060</v>
      </c>
    </row>
    <row r="42" spans="1:8" x14ac:dyDescent="0.2">
      <c r="D42" s="29"/>
      <c r="E42" s="29"/>
      <c r="F42" s="29"/>
      <c r="G42" s="30"/>
    </row>
    <row r="43" spans="1:8" x14ac:dyDescent="0.2">
      <c r="D43" s="29"/>
      <c r="E43" s="29"/>
      <c r="F43" s="29"/>
    </row>
    <row r="45" spans="1:8" s="1" customFormat="1" x14ac:dyDescent="0.2">
      <c r="E45" s="1" t="s">
        <v>30</v>
      </c>
      <c r="G45" s="4"/>
      <c r="H45" s="4">
        <f>SUM(G39:G42)</f>
        <v>123658</v>
      </c>
    </row>
    <row r="48" spans="1:8" s="1" customFormat="1" x14ac:dyDescent="0.2">
      <c r="A48" s="1">
        <v>3</v>
      </c>
      <c r="B48" s="1" t="s">
        <v>31</v>
      </c>
      <c r="G48" s="4"/>
      <c r="H48" s="4"/>
    </row>
    <row r="49" spans="1:10" x14ac:dyDescent="0.2">
      <c r="B49" t="s">
        <v>22</v>
      </c>
      <c r="C49" s="29" t="s">
        <v>86</v>
      </c>
      <c r="D49" s="29"/>
      <c r="E49" s="29"/>
      <c r="F49" s="29"/>
      <c r="G49" s="35">
        <v>56721</v>
      </c>
    </row>
    <row r="50" spans="1:10" x14ac:dyDescent="0.2">
      <c r="B50" t="s">
        <v>26</v>
      </c>
      <c r="C50" t="s">
        <v>87</v>
      </c>
      <c r="D50" s="29"/>
      <c r="E50" s="29"/>
      <c r="F50" s="29"/>
      <c r="G50" s="35">
        <v>10000</v>
      </c>
    </row>
    <row r="51" spans="1:10" x14ac:dyDescent="0.2">
      <c r="B51" t="s">
        <v>27</v>
      </c>
      <c r="C51" t="s">
        <v>88</v>
      </c>
      <c r="D51" s="29"/>
      <c r="E51" s="29"/>
      <c r="F51" s="29"/>
      <c r="G51" s="35">
        <v>100000</v>
      </c>
    </row>
    <row r="52" spans="1:10" x14ac:dyDescent="0.2">
      <c r="B52" t="s">
        <v>28</v>
      </c>
      <c r="C52" s="29" t="s">
        <v>89</v>
      </c>
      <c r="D52" s="29"/>
      <c r="E52" s="29"/>
      <c r="F52" s="29"/>
      <c r="G52" s="35">
        <v>98700</v>
      </c>
      <c r="I52" s="6"/>
    </row>
    <row r="53" spans="1:10" x14ac:dyDescent="0.2">
      <c r="B53" t="s">
        <v>29</v>
      </c>
      <c r="C53" s="29" t="s">
        <v>96</v>
      </c>
      <c r="D53" s="29"/>
      <c r="E53" s="29"/>
      <c r="F53" s="29"/>
      <c r="G53" s="35">
        <v>99600</v>
      </c>
    </row>
    <row r="54" spans="1:10" x14ac:dyDescent="0.2">
      <c r="B54" t="s">
        <v>65</v>
      </c>
      <c r="C54" s="29" t="s">
        <v>90</v>
      </c>
      <c r="D54" s="29"/>
      <c r="E54" s="29"/>
      <c r="F54" s="29"/>
      <c r="G54" s="35">
        <v>100000</v>
      </c>
    </row>
    <row r="55" spans="1:10" x14ac:dyDescent="0.2">
      <c r="B55" t="s">
        <v>66</v>
      </c>
      <c r="C55" s="29" t="s">
        <v>91</v>
      </c>
      <c r="D55" s="29"/>
      <c r="E55" s="29"/>
      <c r="F55" s="29"/>
      <c r="G55" s="35">
        <v>77400</v>
      </c>
    </row>
    <row r="57" spans="1:10" s="1" customFormat="1" x14ac:dyDescent="0.2">
      <c r="E57" s="1" t="s">
        <v>32</v>
      </c>
      <c r="G57" s="4"/>
      <c r="H57" s="4">
        <f>SUM(G49:G55)</f>
        <v>542421</v>
      </c>
      <c r="J57" s="7"/>
    </row>
    <row r="60" spans="1:10" s="1" customFormat="1" x14ac:dyDescent="0.2">
      <c r="A60" s="1">
        <v>4</v>
      </c>
      <c r="B60" s="1" t="s">
        <v>13</v>
      </c>
      <c r="D60" s="41"/>
      <c r="E60" s="41"/>
      <c r="F60" s="41"/>
      <c r="G60" s="42"/>
      <c r="H60" s="4"/>
    </row>
    <row r="61" spans="1:10" x14ac:dyDescent="0.2">
      <c r="B61" t="s">
        <v>22</v>
      </c>
      <c r="C61" t="s">
        <v>92</v>
      </c>
      <c r="G61" s="6">
        <v>58700</v>
      </c>
    </row>
    <row r="62" spans="1:10" x14ac:dyDescent="0.2">
      <c r="B62" t="s">
        <v>26</v>
      </c>
      <c r="C62" s="26" t="s">
        <v>93</v>
      </c>
      <c r="D62" s="29"/>
      <c r="E62" s="29"/>
      <c r="F62" s="29"/>
      <c r="G62" s="35">
        <v>199945</v>
      </c>
    </row>
    <row r="63" spans="1:10" x14ac:dyDescent="0.2">
      <c r="B63" t="s">
        <v>27</v>
      </c>
      <c r="C63" t="s">
        <v>94</v>
      </c>
      <c r="D63" s="29"/>
      <c r="E63" s="29"/>
      <c r="F63" s="29"/>
      <c r="G63" s="35">
        <v>175000</v>
      </c>
    </row>
    <row r="64" spans="1:10" x14ac:dyDescent="0.2">
      <c r="B64" t="s">
        <v>28</v>
      </c>
      <c r="C64" s="26" t="s">
        <v>95</v>
      </c>
      <c r="D64" s="29"/>
      <c r="E64" s="29"/>
      <c r="F64" s="29"/>
      <c r="G64" s="35">
        <v>199675</v>
      </c>
    </row>
    <row r="65" spans="1:10" x14ac:dyDescent="0.2">
      <c r="B65" t="s">
        <v>29</v>
      </c>
      <c r="C65" s="26" t="s">
        <v>97</v>
      </c>
      <c r="D65" s="29"/>
      <c r="E65" s="29"/>
      <c r="F65" s="29"/>
      <c r="G65" s="35">
        <v>199996</v>
      </c>
      <c r="J65" s="26"/>
    </row>
    <row r="66" spans="1:10" x14ac:dyDescent="0.2">
      <c r="B66" t="s">
        <v>65</v>
      </c>
      <c r="C66" s="26" t="s">
        <v>98</v>
      </c>
      <c r="D66" s="29"/>
      <c r="E66" s="29"/>
      <c r="F66" s="29"/>
      <c r="G66" s="35">
        <v>34773</v>
      </c>
      <c r="J66" s="26"/>
    </row>
    <row r="67" spans="1:10" x14ac:dyDescent="0.2">
      <c r="D67" s="29"/>
      <c r="E67" s="29"/>
      <c r="F67" s="29"/>
      <c r="G67" s="35"/>
      <c r="J67" s="26"/>
    </row>
    <row r="68" spans="1:10" x14ac:dyDescent="0.2">
      <c r="C68" s="26"/>
    </row>
    <row r="69" spans="1:10" s="1" customFormat="1" x14ac:dyDescent="0.2">
      <c r="E69" s="1" t="s">
        <v>33</v>
      </c>
      <c r="G69" s="4"/>
      <c r="H69" s="4">
        <f>SUM(G60:G67)</f>
        <v>868089</v>
      </c>
    </row>
    <row r="72" spans="1:10" s="1" customFormat="1" x14ac:dyDescent="0.2">
      <c r="A72" s="1">
        <v>5</v>
      </c>
      <c r="B72" s="1" t="s">
        <v>45</v>
      </c>
      <c r="G72" s="4"/>
      <c r="H72" s="4"/>
    </row>
    <row r="73" spans="1:10" x14ac:dyDescent="0.2">
      <c r="B73" t="s">
        <v>22</v>
      </c>
      <c r="C73" s="26" t="s">
        <v>77</v>
      </c>
      <c r="D73" s="29"/>
      <c r="E73" s="30"/>
      <c r="F73" s="29"/>
      <c r="G73" s="30">
        <v>192500</v>
      </c>
    </row>
    <row r="74" spans="1:10" x14ac:dyDescent="0.2">
      <c r="B74" s="8" t="s">
        <v>26</v>
      </c>
      <c r="C74" s="26" t="s">
        <v>78</v>
      </c>
      <c r="D74" s="29"/>
      <c r="E74" s="30"/>
      <c r="F74" s="29"/>
      <c r="G74" s="30">
        <v>40000</v>
      </c>
    </row>
    <row r="75" spans="1:10" x14ac:dyDescent="0.2">
      <c r="B75" s="8" t="s">
        <v>27</v>
      </c>
      <c r="C75" s="26" t="s">
        <v>79</v>
      </c>
      <c r="D75" s="29"/>
      <c r="E75" s="30"/>
      <c r="F75" s="29"/>
      <c r="G75" s="30">
        <v>250000</v>
      </c>
    </row>
    <row r="77" spans="1:10" s="1" customFormat="1" x14ac:dyDescent="0.2">
      <c r="E77" s="1" t="s">
        <v>34</v>
      </c>
      <c r="G77" s="4"/>
      <c r="H77" s="4">
        <f>SUM(G73:G76)</f>
        <v>482500</v>
      </c>
    </row>
    <row r="80" spans="1:10" s="1" customFormat="1" x14ac:dyDescent="0.2">
      <c r="A80" s="1">
        <v>6</v>
      </c>
      <c r="B80" s="1" t="s">
        <v>14</v>
      </c>
      <c r="C80"/>
      <c r="G80" s="4"/>
      <c r="H80" s="4"/>
    </row>
    <row r="81" spans="1:8" x14ac:dyDescent="0.2">
      <c r="B81" t="s">
        <v>22</v>
      </c>
      <c r="C81" s="26" t="s">
        <v>80</v>
      </c>
      <c r="D81" s="29"/>
      <c r="E81" s="29"/>
      <c r="F81" s="29"/>
      <c r="G81" s="35">
        <v>400000</v>
      </c>
    </row>
    <row r="83" spans="1:8" s="1" customFormat="1" x14ac:dyDescent="0.2">
      <c r="C83"/>
      <c r="E83" s="1" t="s">
        <v>35</v>
      </c>
      <c r="G83" s="4"/>
      <c r="H83" s="4">
        <f>SUM(G81:G81)</f>
        <v>400000</v>
      </c>
    </row>
    <row r="84" spans="1:8" x14ac:dyDescent="0.2">
      <c r="C84" s="1"/>
    </row>
    <row r="86" spans="1:8" s="1" customFormat="1" x14ac:dyDescent="0.2">
      <c r="A86" s="1">
        <v>7</v>
      </c>
      <c r="B86" s="1" t="s">
        <v>18</v>
      </c>
      <c r="C86"/>
      <c r="G86" s="4"/>
      <c r="H86" s="4"/>
    </row>
    <row r="87" spans="1:8" x14ac:dyDescent="0.2">
      <c r="B87" t="s">
        <v>36</v>
      </c>
      <c r="C87" s="26" t="s">
        <v>82</v>
      </c>
      <c r="D87" s="29"/>
      <c r="E87" s="29"/>
      <c r="F87" s="29"/>
      <c r="G87" s="30">
        <v>273437</v>
      </c>
    </row>
    <row r="89" spans="1:8" s="1" customFormat="1" x14ac:dyDescent="0.2">
      <c r="C89" s="28"/>
      <c r="E89" s="1" t="s">
        <v>37</v>
      </c>
      <c r="G89" s="4"/>
      <c r="H89" s="37">
        <f>+G87</f>
        <v>273437</v>
      </c>
    </row>
    <row r="90" spans="1:8" s="1" customFormat="1" x14ac:dyDescent="0.2">
      <c r="C90" s="28"/>
      <c r="G90" s="4"/>
      <c r="H90" s="37"/>
    </row>
    <row r="91" spans="1:8" s="1" customFormat="1" x14ac:dyDescent="0.2">
      <c r="C91" s="28"/>
      <c r="G91" s="4"/>
      <c r="H91" s="37"/>
    </row>
    <row r="92" spans="1:8" s="1" customFormat="1" x14ac:dyDescent="0.2">
      <c r="A92" s="1">
        <v>8</v>
      </c>
      <c r="B92" s="1" t="s">
        <v>59</v>
      </c>
      <c r="C92" s="28"/>
      <c r="G92" s="4"/>
      <c r="H92" s="37"/>
    </row>
    <row r="93" spans="1:8" s="1" customFormat="1" x14ac:dyDescent="0.2">
      <c r="B93" s="8" t="s">
        <v>22</v>
      </c>
      <c r="C93" s="26" t="s">
        <v>81</v>
      </c>
      <c r="D93" s="8"/>
      <c r="E93" s="8"/>
      <c r="F93" s="8"/>
      <c r="G93" s="17">
        <v>486451</v>
      </c>
      <c r="H93" s="39"/>
    </row>
    <row r="94" spans="1:8" s="1" customFormat="1" x14ac:dyDescent="0.2">
      <c r="B94" s="8"/>
      <c r="C94" s="27"/>
      <c r="D94" s="8"/>
      <c r="E94" s="8"/>
      <c r="F94" s="8"/>
      <c r="G94" s="9"/>
      <c r="H94" s="39"/>
    </row>
    <row r="95" spans="1:8" s="1" customFormat="1" x14ac:dyDescent="0.2">
      <c r="B95" s="8"/>
      <c r="C95" s="27"/>
      <c r="D95" s="8"/>
      <c r="E95" s="1" t="s">
        <v>60</v>
      </c>
      <c r="F95" s="8"/>
      <c r="G95" s="9"/>
      <c r="H95" s="36">
        <f>+G93</f>
        <v>486451</v>
      </c>
    </row>
    <row r="96" spans="1:8" s="1" customFormat="1" x14ac:dyDescent="0.2">
      <c r="B96" s="8"/>
      <c r="C96" s="27"/>
      <c r="D96" s="8"/>
      <c r="E96" s="8"/>
      <c r="F96" s="8"/>
      <c r="G96" s="9"/>
      <c r="H96" s="39"/>
    </row>
    <row r="97" spans="1:11" s="1" customFormat="1" x14ac:dyDescent="0.2">
      <c r="C97" s="28"/>
      <c r="G97" s="4"/>
      <c r="H97" s="37"/>
    </row>
    <row r="98" spans="1:11" s="1" customFormat="1" x14ac:dyDescent="0.2">
      <c r="A98" s="1" t="s">
        <v>57</v>
      </c>
      <c r="C98" s="28"/>
      <c r="G98" s="4"/>
      <c r="H98" s="37">
        <f>SUM(H35:H95)</f>
        <v>3757700</v>
      </c>
      <c r="J98" s="7"/>
      <c r="K98" s="7"/>
    </row>
    <row r="99" spans="1:11" x14ac:dyDescent="0.2">
      <c r="C99" s="1"/>
    </row>
    <row r="101" spans="1:11" s="1" customFormat="1" x14ac:dyDescent="0.2">
      <c r="A101" s="1" t="s">
        <v>38</v>
      </c>
      <c r="C101"/>
      <c r="G101" s="4"/>
      <c r="H101" s="4">
        <f>+H98+H25</f>
        <v>4318100</v>
      </c>
      <c r="J101" s="7"/>
      <c r="K101" s="7"/>
    </row>
    <row r="102" spans="1:11" x14ac:dyDescent="0.2">
      <c r="C102" s="1"/>
      <c r="J102" s="2"/>
    </row>
    <row r="103" spans="1:11" x14ac:dyDescent="0.2">
      <c r="C103" s="2"/>
      <c r="D103" s="8"/>
      <c r="E103" s="1"/>
    </row>
  </sheetData>
  <phoneticPr fontId="0" type="noConversion"/>
  <pageMargins left="0.75" right="0.75" top="1" bottom="1" header="0.5" footer="0.5"/>
  <pageSetup scale="69" fitToHeight="2" orientation="portrait" verticalDpi="300" r:id="rId1"/>
  <headerFooter alignWithMargins="0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</vt:lpstr>
      <vt:lpstr>DESCRIPTION</vt:lpstr>
      <vt:lpstr>PLAN!Print_Area</vt:lpstr>
    </vt:vector>
  </TitlesOfParts>
  <Company>State of Tennessee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Tennessee Board of Regents</dc:creator>
  <cp:lastModifiedBy>Maria Knox</cp:lastModifiedBy>
  <cp:lastPrinted>2018-05-16T16:23:31Z</cp:lastPrinted>
  <dcterms:created xsi:type="dcterms:W3CDTF">2000-12-13T17:56:22Z</dcterms:created>
  <dcterms:modified xsi:type="dcterms:W3CDTF">2018-05-16T16:24:34Z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-139568678</vt:i4>
  </property>
  <property fmtid="{D5CDD505-2E9C-101B-9397-08002B2CF9AE}" pid="3" name="_EmailSubject">
    <vt:lpwstr>Technology Access Fee Spending Plans</vt:lpwstr>
  </property>
  <property fmtid="{D5CDD505-2E9C-101B-9397-08002B2CF9AE}" pid="4" name="_AuthorEmail">
    <vt:lpwstr>rstewart@tbr.state.tn.us</vt:lpwstr>
  </property>
  <property fmtid="{D5CDD505-2E9C-101B-9397-08002B2CF9AE}" pid="5" name="_AuthorEmailDisplayName">
    <vt:lpwstr>Renee' Stewart</vt:lpwstr>
  </property>
  <property fmtid="{D5CDD505-2E9C-101B-9397-08002B2CF9AE}" pid="6" name="_ReviewingToolsShownOnce">
    <vt:lpwstr/>
  </property>
</Properties>
</file>